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illebleuconseil-my.sharepoint.com/personal/admin_millebleuconseil_onmicrosoft_com/Documents/MBC-2023/_FFVOILE/OUTIL DIAG FLASH/"/>
    </mc:Choice>
  </mc:AlternateContent>
  <xr:revisionPtr revIDLastSave="190" documentId="8_{EF9DACEC-96E1-493A-A45C-354C3BB2066E}" xr6:coauthVersionLast="47" xr6:coauthVersionMax="47" xr10:uidLastSave="{7E075AA8-C49A-4A74-A602-1E8A4E491DEF}"/>
  <bookViews>
    <workbookView xWindow="-25320" yWindow="-1470" windowWidth="25440" windowHeight="15270" activeTab="1" xr2:uid="{DB96E4B7-9AEC-483F-B4E0-EE3A492FEA8D}"/>
  </bookViews>
  <sheets>
    <sheet name="Introduction" sheetId="9" r:id="rId1"/>
    <sheet name="Saisie des données éco" sheetId="2" r:id="rId2"/>
    <sheet name="Analyse économique" sheetId="5" r:id="rId3"/>
    <sheet name="Eclairage Bilan&amp;CR" sheetId="7" r:id="rId4"/>
    <sheet name="Eclairage Coût de revient" sheetId="8"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8" i="5" l="1"/>
  <c r="C86" i="5"/>
  <c r="C65" i="5"/>
  <c r="C62" i="5"/>
  <c r="N86" i="5"/>
  <c r="L86" i="5"/>
  <c r="J86" i="5"/>
  <c r="H86" i="5"/>
  <c r="F86" i="5"/>
  <c r="D86" i="5"/>
  <c r="B86" i="5"/>
  <c r="C39" i="5"/>
  <c r="C41" i="5" s="1"/>
  <c r="N38" i="5"/>
  <c r="L38" i="5"/>
  <c r="G26" i="2"/>
  <c r="G30" i="2" s="1"/>
  <c r="N96" i="5"/>
  <c r="L96" i="5"/>
  <c r="J96" i="5"/>
  <c r="H96" i="5"/>
  <c r="N84" i="5"/>
  <c r="N85" i="5"/>
  <c r="N83" i="5"/>
  <c r="L84" i="5"/>
  <c r="L85" i="5"/>
  <c r="L83" i="5"/>
  <c r="J84" i="5"/>
  <c r="J85" i="5"/>
  <c r="J83" i="5"/>
  <c r="L73" i="5"/>
  <c r="J73" i="5"/>
  <c r="N64" i="5"/>
  <c r="L64" i="5"/>
  <c r="J64" i="5"/>
  <c r="N63" i="5"/>
  <c r="L63" i="5"/>
  <c r="J63" i="5"/>
  <c r="N61" i="5"/>
  <c r="L61" i="5"/>
  <c r="J61" i="5"/>
  <c r="N59" i="5"/>
  <c r="L59" i="5"/>
  <c r="J59" i="5"/>
  <c r="N49" i="5"/>
  <c r="L49" i="5"/>
  <c r="J49" i="5"/>
  <c r="N39" i="5"/>
  <c r="L39" i="5"/>
  <c r="J39" i="5"/>
  <c r="H39" i="5"/>
  <c r="D39" i="5"/>
  <c r="J38" i="5"/>
  <c r="H38" i="5"/>
  <c r="H22" i="5"/>
  <c r="G22" i="5"/>
  <c r="F22" i="5"/>
  <c r="E22" i="5"/>
  <c r="D22" i="5"/>
  <c r="C22" i="5"/>
  <c r="H21" i="5"/>
  <c r="G21" i="5"/>
  <c r="F21" i="5"/>
  <c r="E21" i="5"/>
  <c r="D21" i="5"/>
  <c r="C21" i="5"/>
  <c r="C20" i="5"/>
  <c r="D20" i="5"/>
  <c r="E20" i="5"/>
  <c r="F20" i="5"/>
  <c r="G20" i="5"/>
  <c r="H20" i="5"/>
  <c r="N13" i="5"/>
  <c r="N12" i="5"/>
  <c r="L13" i="5"/>
  <c r="L12" i="5"/>
  <c r="J13" i="5"/>
  <c r="J12" i="5"/>
  <c r="H13" i="5"/>
  <c r="H12" i="5"/>
  <c r="J52" i="2"/>
  <c r="K52" i="2"/>
  <c r="L52" i="2"/>
  <c r="M52" i="2"/>
  <c r="N52" i="2"/>
  <c r="E52" i="2"/>
  <c r="F52" i="2"/>
  <c r="G52" i="2"/>
  <c r="I46" i="2"/>
  <c r="N46" i="2"/>
  <c r="M46" i="2"/>
  <c r="L46" i="2"/>
  <c r="K46" i="2"/>
  <c r="J46" i="2"/>
  <c r="G46" i="2"/>
  <c r="F46" i="2"/>
  <c r="E46" i="2"/>
  <c r="D46" i="2"/>
  <c r="C46" i="2"/>
  <c r="G37" i="2"/>
  <c r="F37" i="2"/>
  <c r="E37" i="2"/>
  <c r="D37" i="2"/>
  <c r="C37" i="2"/>
  <c r="B37" i="2"/>
  <c r="K26" i="2"/>
  <c r="K30" i="2" s="1"/>
  <c r="L26" i="2"/>
  <c r="L30" i="2" s="1"/>
  <c r="E26" i="2"/>
  <c r="E30" i="2" s="1"/>
  <c r="F26" i="2"/>
  <c r="F30" i="2" s="1"/>
  <c r="N19" i="2"/>
  <c r="M19" i="2"/>
  <c r="L19" i="2"/>
  <c r="K19" i="2"/>
  <c r="J19" i="2"/>
  <c r="I19" i="2"/>
  <c r="G19" i="2"/>
  <c r="F19" i="2"/>
  <c r="E19" i="2"/>
  <c r="D19" i="2"/>
  <c r="C19" i="2"/>
  <c r="B19" i="2"/>
  <c r="B83" i="5"/>
  <c r="B84" i="5"/>
  <c r="B85" i="5"/>
  <c r="N87" i="5" l="1"/>
  <c r="L87" i="5"/>
  <c r="G86" i="5"/>
  <c r="I86" i="5"/>
  <c r="E86" i="5"/>
  <c r="J87" i="5"/>
  <c r="J88" i="5" s="1"/>
  <c r="C38" i="5"/>
  <c r="H97" i="5"/>
  <c r="H98" i="5" s="1"/>
  <c r="K86" i="5"/>
  <c r="M86" i="5"/>
  <c r="H40" i="5"/>
  <c r="J97" i="5"/>
  <c r="J98" i="5" s="1"/>
  <c r="J11" i="5"/>
  <c r="K63" i="5"/>
  <c r="J40" i="5"/>
  <c r="J74" i="5" s="1"/>
  <c r="K73" i="5"/>
  <c r="N40" i="5"/>
  <c r="N60" i="5" s="1"/>
  <c r="M61" i="5"/>
  <c r="N26" i="2"/>
  <c r="N30" i="2" s="1"/>
  <c r="M26" i="2"/>
  <c r="L11" i="5" s="1"/>
  <c r="M39" i="5"/>
  <c r="N73" i="5"/>
  <c r="M53" i="2"/>
  <c r="L40" i="5"/>
  <c r="L50" i="5" s="1"/>
  <c r="N53" i="2"/>
  <c r="M85" i="5"/>
  <c r="M84" i="5"/>
  <c r="M83" i="5"/>
  <c r="K85" i="5"/>
  <c r="K84" i="5"/>
  <c r="M64" i="5"/>
  <c r="K64" i="5"/>
  <c r="K61" i="5"/>
  <c r="M59" i="5"/>
  <c r="K59" i="5"/>
  <c r="M49" i="5"/>
  <c r="K39" i="5"/>
  <c r="K38" i="5"/>
  <c r="K13" i="5"/>
  <c r="K12" i="5"/>
  <c r="M63" i="5"/>
  <c r="K83" i="5"/>
  <c r="K49" i="5"/>
  <c r="M38" i="5"/>
  <c r="M96" i="5"/>
  <c r="M12" i="5"/>
  <c r="M13" i="5"/>
  <c r="K96" i="5"/>
  <c r="L53" i="2"/>
  <c r="E33" i="2"/>
  <c r="N88" i="5" l="1"/>
  <c r="N65" i="5"/>
  <c r="J50" i="5"/>
  <c r="K50" i="5" s="1"/>
  <c r="N62" i="5"/>
  <c r="J14" i="5"/>
  <c r="J75" i="5"/>
  <c r="N50" i="5"/>
  <c r="M50" i="5" s="1"/>
  <c r="J65" i="5"/>
  <c r="J60" i="5"/>
  <c r="J62" i="5"/>
  <c r="L74" i="5"/>
  <c r="K74" i="5" s="1"/>
  <c r="N11" i="5"/>
  <c r="N97" i="5"/>
  <c r="N98" i="5" s="1"/>
  <c r="L97" i="5"/>
  <c r="L98" i="5" s="1"/>
  <c r="L41" i="5"/>
  <c r="M30" i="2"/>
  <c r="F33" i="2" s="1"/>
  <c r="L75" i="5" s="1"/>
  <c r="N74" i="5"/>
  <c r="M73" i="5"/>
  <c r="L62" i="5"/>
  <c r="L60" i="5"/>
  <c r="L65" i="5"/>
  <c r="G33" i="2"/>
  <c r="N75" i="5" s="1"/>
  <c r="K11" i="5"/>
  <c r="M87" i="5"/>
  <c r="N41" i="5"/>
  <c r="M40" i="5"/>
  <c r="K40" i="5"/>
  <c r="J41" i="5"/>
  <c r="K87" i="5"/>
  <c r="I96" i="5"/>
  <c r="F96" i="5"/>
  <c r="D96" i="5"/>
  <c r="H64" i="5"/>
  <c r="F64" i="5"/>
  <c r="D64" i="5"/>
  <c r="H63" i="5"/>
  <c r="F63" i="5"/>
  <c r="D63" i="5"/>
  <c r="H61" i="5"/>
  <c r="F61" i="5"/>
  <c r="D61" i="5"/>
  <c r="B11" i="2"/>
  <c r="D72" i="5"/>
  <c r="F72" i="5" s="1"/>
  <c r="J72" i="5" s="1"/>
  <c r="N72" i="5" s="1"/>
  <c r="H73" i="5"/>
  <c r="F73" i="5"/>
  <c r="D73" i="5"/>
  <c r="H59" i="5"/>
  <c r="F59" i="5"/>
  <c r="H49" i="5"/>
  <c r="H50" i="5" s="1"/>
  <c r="F49" i="5"/>
  <c r="D49" i="5"/>
  <c r="D59" i="5"/>
  <c r="D58" i="5"/>
  <c r="H58" i="5" s="1"/>
  <c r="L58" i="5" s="1"/>
  <c r="D48" i="5"/>
  <c r="H48" i="5" s="1"/>
  <c r="L48" i="5" s="1"/>
  <c r="H84" i="5"/>
  <c r="I84" i="5" s="1"/>
  <c r="H85" i="5"/>
  <c r="H83" i="5"/>
  <c r="F84" i="5"/>
  <c r="F85" i="5"/>
  <c r="F87" i="5" s="1"/>
  <c r="F83" i="5"/>
  <c r="D84" i="5"/>
  <c r="D85" i="5"/>
  <c r="D87" i="5" s="1"/>
  <c r="D83" i="5"/>
  <c r="D82" i="5"/>
  <c r="H82" i="5" s="1"/>
  <c r="L82" i="5" s="1"/>
  <c r="I13" i="5"/>
  <c r="F13" i="5"/>
  <c r="D13" i="5"/>
  <c r="I12" i="5"/>
  <c r="F12" i="5"/>
  <c r="D12" i="5"/>
  <c r="D95" i="5"/>
  <c r="I85" i="5" l="1"/>
  <c r="H87" i="5"/>
  <c r="K60" i="5"/>
  <c r="I63" i="5"/>
  <c r="I73" i="5"/>
  <c r="H74" i="5"/>
  <c r="I59" i="5"/>
  <c r="H60" i="5"/>
  <c r="I61" i="5"/>
  <c r="H62" i="5"/>
  <c r="I83" i="5"/>
  <c r="H88" i="5"/>
  <c r="I64" i="5"/>
  <c r="H65" i="5"/>
  <c r="L88" i="5"/>
  <c r="M88" i="5" s="1"/>
  <c r="L14" i="5"/>
  <c r="K14" i="5" s="1"/>
  <c r="M74" i="5"/>
  <c r="M60" i="5"/>
  <c r="M11" i="5"/>
  <c r="M97" i="5"/>
  <c r="K97" i="5"/>
  <c r="E11" i="2"/>
  <c r="D11" i="2"/>
  <c r="G11" i="2"/>
  <c r="F11" i="2"/>
  <c r="N14" i="5"/>
  <c r="K75" i="5"/>
  <c r="M75" i="5"/>
  <c r="I49" i="5"/>
  <c r="G64" i="5"/>
  <c r="E64" i="5"/>
  <c r="G63" i="5"/>
  <c r="E63" i="5"/>
  <c r="G61" i="5"/>
  <c r="E61" i="5"/>
  <c r="C11" i="2"/>
  <c r="E73" i="5"/>
  <c r="H72" i="5"/>
  <c r="L72" i="5" s="1"/>
  <c r="G73" i="5"/>
  <c r="E59" i="5"/>
  <c r="G59" i="5"/>
  <c r="F58" i="5"/>
  <c r="J58" i="5" s="1"/>
  <c r="N58" i="5" s="1"/>
  <c r="E49" i="5"/>
  <c r="F48" i="5"/>
  <c r="J48" i="5" s="1"/>
  <c r="N48" i="5" s="1"/>
  <c r="G49" i="5"/>
  <c r="G85" i="5"/>
  <c r="G84" i="5"/>
  <c r="E85" i="5"/>
  <c r="E84" i="5"/>
  <c r="E83" i="5"/>
  <c r="G83" i="5"/>
  <c r="G13" i="5"/>
  <c r="E13" i="5"/>
  <c r="G12" i="5"/>
  <c r="E12" i="5"/>
  <c r="F82" i="5"/>
  <c r="J82" i="5" s="1"/>
  <c r="N82" i="5" s="1"/>
  <c r="I87" i="5" l="1"/>
  <c r="M14" i="5"/>
  <c r="K88" i="5"/>
  <c r="G87" i="5"/>
  <c r="E87" i="5"/>
  <c r="I38" i="5" l="1"/>
  <c r="F38" i="5"/>
  <c r="D38" i="5"/>
  <c r="D40" i="5" s="1"/>
  <c r="I39" i="5"/>
  <c r="F39" i="5"/>
  <c r="G96" i="5"/>
  <c r="E96" i="5"/>
  <c r="F95" i="5"/>
  <c r="J95" i="5" s="1"/>
  <c r="N95" i="5" s="1"/>
  <c r="D65" i="5" l="1"/>
  <c r="D62" i="5"/>
  <c r="D60" i="5"/>
  <c r="D74" i="5"/>
  <c r="D50" i="5"/>
  <c r="F40" i="5"/>
  <c r="F41" i="5" s="1"/>
  <c r="H95" i="5"/>
  <c r="L95" i="5" s="1"/>
  <c r="E39" i="5"/>
  <c r="G39" i="5"/>
  <c r="G38" i="5"/>
  <c r="D10" i="5"/>
  <c r="H19" i="5" s="1"/>
  <c r="E38" i="5"/>
  <c r="D37" i="5"/>
  <c r="H37" i="5" s="1"/>
  <c r="L37" i="5" s="1"/>
  <c r="B5" i="5"/>
  <c r="J26" i="2"/>
  <c r="I26" i="2"/>
  <c r="D97" i="5" s="1"/>
  <c r="D98" i="5" s="1"/>
  <c r="C26" i="2"/>
  <c r="C30" i="2" s="1"/>
  <c r="D26" i="2"/>
  <c r="B26" i="2"/>
  <c r="B30" i="2" s="1"/>
  <c r="C52" i="2"/>
  <c r="D52" i="2"/>
  <c r="K53" i="2" s="1"/>
  <c r="B52" i="2"/>
  <c r="I52" i="2"/>
  <c r="B46" i="2"/>
  <c r="D30" i="2" l="1"/>
  <c r="D33" i="2" s="1"/>
  <c r="H75" i="5" s="1"/>
  <c r="I75" i="5" s="1"/>
  <c r="H11" i="5"/>
  <c r="I11" i="5" s="1"/>
  <c r="F65" i="5"/>
  <c r="F62" i="5"/>
  <c r="E62" i="5" s="1"/>
  <c r="F74" i="5"/>
  <c r="F50" i="5"/>
  <c r="F60" i="5"/>
  <c r="E40" i="5"/>
  <c r="D41" i="5"/>
  <c r="H41" i="5"/>
  <c r="G40" i="5"/>
  <c r="I40" i="5"/>
  <c r="K62" i="5"/>
  <c r="H10" i="5"/>
  <c r="I30" i="2"/>
  <c r="I97" i="5"/>
  <c r="F97" i="5"/>
  <c r="F98" i="5" s="1"/>
  <c r="D11" i="5"/>
  <c r="I60" i="5"/>
  <c r="I74" i="5"/>
  <c r="I50" i="5"/>
  <c r="J30" i="2"/>
  <c r="F11" i="5"/>
  <c r="F10" i="5"/>
  <c r="F37" i="5"/>
  <c r="J37" i="5" s="1"/>
  <c r="N37" i="5" s="1"/>
  <c r="J53" i="2"/>
  <c r="I53" i="2"/>
  <c r="C33" i="2" l="1"/>
  <c r="F75" i="5" s="1"/>
  <c r="E11" i="5"/>
  <c r="B33" i="2"/>
  <c r="D14" i="5" s="1"/>
  <c r="D88" i="5"/>
  <c r="L10" i="5"/>
  <c r="D19" i="5" s="1"/>
  <c r="F19" i="5"/>
  <c r="J10" i="5"/>
  <c r="G19" i="5"/>
  <c r="M65" i="5"/>
  <c r="K65" i="5"/>
  <c r="M62" i="5"/>
  <c r="I62" i="5"/>
  <c r="I65" i="5"/>
  <c r="E97" i="5"/>
  <c r="G97" i="5"/>
  <c r="E65" i="5"/>
  <c r="F88" i="5"/>
  <c r="I88" i="5"/>
  <c r="G65" i="5"/>
  <c r="G62" i="5"/>
  <c r="E74" i="5"/>
  <c r="E60" i="5"/>
  <c r="G74" i="5"/>
  <c r="G60" i="5"/>
  <c r="G50" i="5"/>
  <c r="E50" i="5"/>
  <c r="G11" i="5"/>
  <c r="D75" i="5" l="1"/>
  <c r="N10" i="5"/>
  <c r="C19" i="5" s="1"/>
  <c r="E19" i="5"/>
  <c r="F14" i="5"/>
  <c r="H14" i="5"/>
  <c r="I14" i="5" s="1"/>
  <c r="G88" i="5"/>
  <c r="E88" i="5"/>
  <c r="G14" i="5" l="1"/>
  <c r="E75" i="5"/>
  <c r="G75" i="5"/>
  <c r="E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Administrateur</author>
  </authors>
  <commentList>
    <comment ref="A20" authorId="0" shapeId="0" xr:uid="{B3A6EB01-5E22-405E-B4AE-264F9C3A433C}">
      <text>
        <r>
          <rPr>
            <sz val="9"/>
            <color indexed="81"/>
            <rFont val="Tahoma"/>
            <family val="2"/>
          </rPr>
          <t>Autres achats et charges externes 
+ (achats de marchandises +/- variation de stock)
+ (achats de matières premières +/- variation de stock)</t>
        </r>
      </text>
    </comment>
    <comment ref="H20" authorId="0" shapeId="0" xr:uid="{14971DE7-82D8-480A-B84D-4933C028C1F6}">
      <text>
        <r>
          <rPr>
            <sz val="9"/>
            <color indexed="81"/>
            <rFont val="Tahoma"/>
            <family val="2"/>
          </rPr>
          <t>Total des ventes de produits finis, marchandises et prestations de services</t>
        </r>
      </text>
    </comment>
    <comment ref="H21" authorId="0" shapeId="0" xr:uid="{CFA152BA-17FA-44E3-BD74-B7E242A844B0}">
      <text>
        <r>
          <rPr>
            <sz val="9"/>
            <color indexed="81"/>
            <rFont val="Tahoma"/>
            <family val="2"/>
          </rPr>
          <t>Total du compte "subvention d'exploitation"</t>
        </r>
      </text>
    </comment>
    <comment ref="H22" authorId="0" shapeId="0" xr:uid="{E34B5747-2363-4660-8309-E39733440E0D}">
      <text>
        <r>
          <rPr>
            <sz val="9"/>
            <color indexed="81"/>
            <rFont val="Tahoma"/>
            <family val="2"/>
          </rPr>
          <t>Autres produits d'exploitation (produit de gestion courante)</t>
        </r>
      </text>
    </comment>
    <comment ref="H23" authorId="0" shapeId="0" xr:uid="{2B0793DC-D86A-4A48-AF6D-B86E23B84943}">
      <text>
        <r>
          <rPr>
            <sz val="9"/>
            <color indexed="81"/>
            <rFont val="Tahoma"/>
            <family val="2"/>
          </rPr>
          <t>Total du compte "reprise sur amortissements et provision / transfert de charges"</t>
        </r>
      </text>
    </comment>
    <comment ref="A24" authorId="0" shapeId="0" xr:uid="{CEF3F372-9162-4CAE-BCAF-65E80D6A7E0E}">
      <text>
        <r>
          <rPr>
            <sz val="9"/>
            <color indexed="81"/>
            <rFont val="Tahoma"/>
            <family val="2"/>
          </rPr>
          <t>Total des dotations aux amortissements et provisions</t>
        </r>
      </text>
    </comment>
    <comment ref="A25" authorId="0" shapeId="0" xr:uid="{B80F477A-5A34-4671-B229-262F3A4FCB57}">
      <text>
        <r>
          <rPr>
            <sz val="9"/>
            <color indexed="81"/>
            <rFont val="Tahoma"/>
            <family val="2"/>
          </rPr>
          <t>Autres charges d'exploitation (de gestion courante)</t>
        </r>
      </text>
    </comment>
    <comment ref="A27" authorId="0" shapeId="0" xr:uid="{D1779784-A427-46DA-A200-57B95168A8E1}">
      <text>
        <r>
          <rPr>
            <sz val="9"/>
            <color indexed="81"/>
            <rFont val="Tahoma"/>
            <family val="2"/>
          </rPr>
          <t>Total des charges financières</t>
        </r>
      </text>
    </comment>
    <comment ref="H27" authorId="0" shapeId="0" xr:uid="{1F3C6539-7B57-4616-BC44-68C4675712DE}">
      <text>
        <r>
          <rPr>
            <sz val="9"/>
            <color indexed="81"/>
            <rFont val="Tahoma"/>
            <family val="2"/>
          </rPr>
          <t>Total des produits financiers</t>
        </r>
      </text>
    </comment>
    <comment ref="A28" authorId="0" shapeId="0" xr:uid="{590D7056-056D-4E46-9C59-672E49525083}">
      <text>
        <r>
          <rPr>
            <sz val="9"/>
            <color indexed="81"/>
            <rFont val="Tahoma"/>
            <family val="2"/>
          </rPr>
          <t>Totales des charges exceptionnelles</t>
        </r>
      </text>
    </comment>
    <comment ref="H28" authorId="0" shapeId="0" xr:uid="{F423EBBC-D17A-48DB-9BD3-5CFE5564ED11}">
      <text>
        <r>
          <rPr>
            <sz val="9"/>
            <color indexed="81"/>
            <rFont val="Tahoma"/>
            <family val="2"/>
          </rPr>
          <t>Total des produits exceptionnels</t>
        </r>
      </text>
    </comment>
    <comment ref="H29" authorId="0" shapeId="0" xr:uid="{1B086A25-4C35-41AD-B0A5-4953FC5DF04D}">
      <text>
        <r>
          <rPr>
            <b/>
            <sz val="9"/>
            <color indexed="81"/>
            <rFont val="Tahoma"/>
            <family val="2"/>
          </rPr>
          <t>Administrateur:</t>
        </r>
        <r>
          <rPr>
            <sz val="9"/>
            <color indexed="81"/>
            <rFont val="Tahoma"/>
            <family val="2"/>
          </rPr>
          <t xml:space="preserve">
Total des comptes produits de cessions</t>
        </r>
      </text>
    </comment>
    <comment ref="A38" authorId="0" shapeId="0" xr:uid="{D5BBFB28-F2FE-415E-A596-24CDE6CD90BE}">
      <text>
        <r>
          <rPr>
            <sz val="9"/>
            <color indexed="81"/>
            <rFont val="Tahoma"/>
            <family val="2"/>
          </rPr>
          <t>Pratique nautique de loisir et de compétition</t>
        </r>
      </text>
    </comment>
    <comment ref="A39" authorId="0" shapeId="0" xr:uid="{C4EAF963-4251-4009-A867-77FE700C56F8}">
      <text>
        <r>
          <rPr>
            <b/>
            <sz val="9"/>
            <color indexed="81"/>
            <rFont val="Tahoma"/>
            <family val="2"/>
          </rPr>
          <t>Administrateur:</t>
        </r>
        <r>
          <rPr>
            <sz val="9"/>
            <color indexed="81"/>
            <rFont val="Tahoma"/>
            <family val="2"/>
          </rPr>
          <t xml:space="preserve">
Nombre de pratiquants en saison : stages, locations, cours particuliers, balades...</t>
        </r>
      </text>
    </comment>
    <comment ref="A40" authorId="0" shapeId="0" xr:uid="{DF68CD79-10DB-41ED-B707-F936B310F375}">
      <text>
        <r>
          <rPr>
            <sz val="9"/>
            <color indexed="81"/>
            <rFont val="Tahoma"/>
            <family val="2"/>
          </rPr>
          <t>Nombre d’enfants accueillis en pratique scolaire et classes de mer</t>
        </r>
      </text>
    </comment>
    <comment ref="H47" authorId="0" shapeId="0" xr:uid="{74757140-52EC-41B7-BC1B-1293922D5289}">
      <text>
        <r>
          <rPr>
            <sz val="9"/>
            <color indexed="81"/>
            <rFont val="Tahoma"/>
            <family val="2"/>
          </rPr>
          <t>=Fonds propres
+réserves
+report à nouveau
+résultat de l'excercice
+subventions d'investissement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Administrateur</author>
  </authors>
  <commentList>
    <comment ref="B75" authorId="0" shapeId="0" xr:uid="{7219E172-931C-4E0F-A261-1AE55BBB96BE}">
      <text>
        <r>
          <rPr>
            <sz val="9"/>
            <color indexed="81"/>
            <rFont val="Tahoma"/>
            <family val="2"/>
          </rPr>
          <t>CAF = Résultat net + Dotations aux amortissements et provisions</t>
        </r>
      </text>
    </comment>
  </commentList>
</comments>
</file>

<file path=xl/sharedStrings.xml><?xml version="1.0" encoding="utf-8"?>
<sst xmlns="http://schemas.openxmlformats.org/spreadsheetml/2006/main" count="174" uniqueCount="120">
  <si>
    <t>Nombre de permanents</t>
  </si>
  <si>
    <t>Ratio CA / Nombre de permanents</t>
  </si>
  <si>
    <t>Budget de fonctionnement</t>
  </si>
  <si>
    <t>Masse salariale</t>
  </si>
  <si>
    <t>Dotation aux amortissements</t>
  </si>
  <si>
    <t>Résultat d'exploitation</t>
  </si>
  <si>
    <t>Résultat financier</t>
  </si>
  <si>
    <t>Résultat exceptionnel</t>
  </si>
  <si>
    <t>Résultat net</t>
  </si>
  <si>
    <t>Capacité d'autofinancement</t>
  </si>
  <si>
    <t>Nom de la structure</t>
  </si>
  <si>
    <t>Année du dernier exercice saisi</t>
  </si>
  <si>
    <t>Bilan en €</t>
  </si>
  <si>
    <t>ACTIF</t>
  </si>
  <si>
    <t>Total actif immobilisé net</t>
  </si>
  <si>
    <t>Compte de résultat en €</t>
  </si>
  <si>
    <t>Dont disponibilités</t>
  </si>
  <si>
    <t>TOTAL ACTIF</t>
  </si>
  <si>
    <t>Total des provisions pour risques et ch.</t>
  </si>
  <si>
    <t>Dettes financières MT et LT (&gt;1an)</t>
  </si>
  <si>
    <t>Dettes fournisseurs et autres dettes</t>
  </si>
  <si>
    <t>Dettes fiscales et sociales</t>
  </si>
  <si>
    <t>TOTAL PASSIF</t>
  </si>
  <si>
    <t>Contrôle (actif = passif)</t>
  </si>
  <si>
    <t>PASSIF</t>
  </si>
  <si>
    <t>CHARGES</t>
  </si>
  <si>
    <t>RECETTES</t>
  </si>
  <si>
    <t>Frais de fonctionnement</t>
  </si>
  <si>
    <t>Fréquentation en nombre de clients</t>
  </si>
  <si>
    <t>Charges d'exploitation</t>
  </si>
  <si>
    <t>Charges financières</t>
  </si>
  <si>
    <t>Charges exceptionnelles</t>
  </si>
  <si>
    <t>TOTAL DES CHARGES</t>
  </si>
  <si>
    <t>TOTAL DES RECETTES</t>
  </si>
  <si>
    <t>Produits d'exploitation</t>
  </si>
  <si>
    <t>Produits exceptionnels</t>
  </si>
  <si>
    <t>Produits financiers</t>
  </si>
  <si>
    <t>Chiffres d'affaires</t>
  </si>
  <si>
    <t>Subvention d'exploitation</t>
  </si>
  <si>
    <t>Autres produits</t>
  </si>
  <si>
    <t>Impôts et taxes</t>
  </si>
  <si>
    <t>Salaires et traitement</t>
  </si>
  <si>
    <t>Charges sociales</t>
  </si>
  <si>
    <t>Dot. aux amort. &amp; prov.</t>
  </si>
  <si>
    <t>Autres charges d'exploit.</t>
  </si>
  <si>
    <t>PRINCIPAUX RATIOS D'ANALYSE</t>
  </si>
  <si>
    <t>Structure concernée</t>
  </si>
  <si>
    <t>Indicateurs</t>
  </si>
  <si>
    <t>Solidité financière de la structure</t>
  </si>
  <si>
    <t>Variation
N-1</t>
  </si>
  <si>
    <t>Variation 
N-1</t>
  </si>
  <si>
    <t>Evolution du résultat</t>
  </si>
  <si>
    <t>Chiffre d'affaires hors subventions</t>
  </si>
  <si>
    <t>Subventions</t>
  </si>
  <si>
    <t>Ratio subvention / CA total</t>
  </si>
  <si>
    <t>Chiffre d'affaires total (CA total)</t>
  </si>
  <si>
    <r>
      <rPr>
        <u/>
        <sz val="11"/>
        <rFont val="Arial Nova Cond Light"/>
        <family val="2"/>
      </rPr>
      <t>Analyse spécifique :</t>
    </r>
    <r>
      <rPr>
        <sz val="11"/>
        <rFont val="Arial Nova Cond Light"/>
        <family val="2"/>
      </rPr>
      <t xml:space="preserve"> </t>
    </r>
  </si>
  <si>
    <t>Total nombre de clients</t>
  </si>
  <si>
    <t>-</t>
  </si>
  <si>
    <t>Panier moyen par client (en €)</t>
  </si>
  <si>
    <t>Poids de la masse salariale</t>
  </si>
  <si>
    <t>Poids de la politique d'investissement</t>
  </si>
  <si>
    <t>Poids des charges de fonctionnement</t>
  </si>
  <si>
    <t>Ratio masse salariale / CA</t>
  </si>
  <si>
    <t>Ratio dot. aux amortissements / CA</t>
  </si>
  <si>
    <t>Nombre d'équivalents temps plein (ETP)</t>
  </si>
  <si>
    <t>Ratio CA / Nombre d'ETP</t>
  </si>
  <si>
    <t>Nombre de salariés</t>
  </si>
  <si>
    <t>Fonds propres</t>
  </si>
  <si>
    <t>entre 3 et 9 mois</t>
  </si>
  <si>
    <t>Fonds propres / pdts d'exploit. (en jour)</t>
  </si>
  <si>
    <t>Total des fonds propres</t>
  </si>
  <si>
    <t>Total actif circulant</t>
  </si>
  <si>
    <t xml:space="preserve">Les fonds propres permettent d'assurer la stabilité financière de l'activité en la dotant de réserves nécessaires en cas d'aléas éventuels (pertes) et en lui permettant de financer ses investissements.
</t>
  </si>
  <si>
    <t>Reprise sur amort / transf. de charges</t>
  </si>
  <si>
    <t>Poids de la politique 
d'investissement</t>
  </si>
  <si>
    <t>Poids de la masse 
salariale</t>
  </si>
  <si>
    <t>Fréquentation 
en nombre de clients</t>
  </si>
  <si>
    <t>Solidité financière 
de la structure</t>
  </si>
  <si>
    <t>Poids des charges 
de fonctionnement</t>
  </si>
  <si>
    <t>Chiffre d'affaires</t>
  </si>
  <si>
    <t>Modèle 
socio-économique</t>
  </si>
  <si>
    <t>Modèle socio-économique</t>
  </si>
  <si>
    <t>Ratio budget fonctionnement / CA</t>
  </si>
  <si>
    <r>
      <t xml:space="preserve">Le calcul des ratios socio-économiques clés d'analyse est automatique mais nécessite la saisie de données comptables et de données de fréquentation de la structure concernée. En s'appuyant sur le bilan, le compte de résultat et le nombre de clients des 3 dernières années, </t>
    </r>
    <r>
      <rPr>
        <b/>
        <sz val="11"/>
        <color rgb="FF32466E"/>
        <rFont val="Arial Nova Cond Light"/>
        <family val="2"/>
      </rPr>
      <t>saisissez les principaux postes dans les cellules colorées</t>
    </r>
    <r>
      <rPr>
        <sz val="11"/>
        <color theme="1"/>
        <rFont val="Arial Nova Cond Light"/>
        <family val="2"/>
      </rPr>
      <t xml:space="preserve"> (un commentaire précisant les données correspondantes est intégré).</t>
    </r>
  </si>
  <si>
    <t>Dont Quote part subv. et pdts de cessions</t>
  </si>
  <si>
    <t>Impôts sur les bénéfices</t>
  </si>
  <si>
    <t>Fréquentation en nombre de clients / usagers</t>
  </si>
  <si>
    <t xml:space="preserve">Le nombre de clients est à mettre en colération avec le projet de la structure, et permet également de comprendre les sources de financement. </t>
  </si>
  <si>
    <t>Le poids des subventions dans le CA est très dépendant des politiques territoriales menées sur le secteur d'activité. Plus le poids est important, plus l'équilibre du modèle est lié à la qualité de la relation partenariale et aux projets mis en place.</t>
  </si>
  <si>
    <t>Nombre de saisonniers</t>
  </si>
  <si>
    <t>Moyenne 
observée</t>
  </si>
  <si>
    <t>en nb de mois :</t>
  </si>
  <si>
    <t>Nombre de pratiquants annuel sport</t>
  </si>
  <si>
    <t>Les principaux 
ratios d'analyse 
d'une structure nautique</t>
  </si>
  <si>
    <t xml:space="preserve">Cet outil vise à apporter aux dirigeants de la structure nautique des clés de lecture rapides sur la situation économique en s'appuyant sur des indicateurs de mesures simples et facilement utilisables permettant d'appréhender la performance globale de la structure. 
</t>
  </si>
  <si>
    <t>ÉCLAIRAGES THÉORIQUES SUR LE BILAN COMPTABLE</t>
  </si>
  <si>
    <t>ECLAIRAGES THEORIQUES SUR LE COMPTE DE RESULTAT</t>
  </si>
  <si>
    <t>Politiques  territoriales (sport, tourisme, jeunesse…)</t>
  </si>
  <si>
    <t>Politiques nationales (PSF, appels à projets…)</t>
  </si>
  <si>
    <t>Vente de prestations</t>
  </si>
  <si>
    <t>Mécénat</t>
  </si>
  <si>
    <t>Bénévolat</t>
  </si>
  <si>
    <t>ÉCLAIRAGES THÉORIQUES SUR LE COÛT DE REVIENT</t>
  </si>
  <si>
    <t>De manière générale, le modèle économique des structures nautiques est un modèle "faiblement" rentable malgré la diversité des activités. 
Le résultat est en moyenne légèrement excédentaire, à hauteur de +11 625€, tandis que le résultat d'exploitation (hors vente de matériel) est inférieur à l'équilibre -1 500€. L'objectif étant d'être à l'équilibre.
L'achat et la revente du matériel nautique est donc stratégique dans le modèle économique des structures, même si cette activité n'est pas le coeur de métier des structures, elles doivent en avoir une gestion rigoureuse.</t>
  </si>
  <si>
    <t xml:space="preserve">Plus les dotations aux amortissements sont élevés plus la politique d'investissement permet d'exploiter du matériel de qualité mais grève le résultat et implique un CA important. 
Plus les dotations aux amortissements sont faibles plus le matériel risque de devoir être renouvelé à court terme. 
Dans les structures nautiques la moyenne des dotations aux amortissements représentent 14% du budget global. </t>
  </si>
  <si>
    <t>La masse salariale représente 60% du budget global en moyenne dans les structures nautiques. 
Ce poste, comme dans toute structure de service, est significatif. Il convient de suivre attentivement ce ratio qui peut impacter sur la rentabilité de la structure.</t>
  </si>
  <si>
    <t>En moyenne, les frais de fonctionnement représentent 25% du budget global. 
Ces structures participent à l’économie
de la filière à travers l’achat, le renouvellement et l’entretien du matériel, à hauteur de 15% de leur chiffre d’affaires :
• 10% dans l’achat de matériel nautique
(supports nautiques, bateaux de sécurité,…)
• 5% dans l’achat de petits matériels et
d’équipements nautiques (combinaisons,
brassières,…).</t>
  </si>
  <si>
    <t>Nombre de pratiquants "autres"</t>
  </si>
  <si>
    <t>Nombre d'élèves scolaires</t>
  </si>
  <si>
    <t>Nombre de pratiquants EFVoile</t>
  </si>
  <si>
    <t>SAISIE DES DONNÉES</t>
  </si>
  <si>
    <t>Nombre de salariés permanents (en ETP)</t>
  </si>
  <si>
    <t>Nombre de salariés saisonniers (en ETP)</t>
  </si>
  <si>
    <t>Total nombre d'équivalents temps plein (ETP)</t>
  </si>
  <si>
    <t>Outil d'analyse synthétique des ratios économiques 
d'une structure nautique</t>
  </si>
  <si>
    <t xml:space="preserve">L'analyse de ces ratios économiques permet de dresser une photographie de la situation. Pour chaque indicateur des points de repères sont proposés sur la base de moyenne observées par la Fédération Française de Voile.
L'analyse des ratios est automatisé (onglet "Analyse économique") mais elle implique un travail de saisie préalable sur les principales données comptables, salariales et de clientèles (onglet "Saisie des données éco"). Pour facilter le travail de saisie seuls les éléments nécessaires à l'analyse sont demandés et des notes précises si besoin les données attendues.
</t>
  </si>
  <si>
    <t>Moyenne 
observée*</t>
  </si>
  <si>
    <t>Moyenne observée*</t>
  </si>
  <si>
    <t>* Moyenne nationale observée dans les indicateurs FFVoile en 2023, sur la base du déclaratif des structures nautiques. Possibilité d'indiquer une moyenne régionale observée à la place du 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</si>
</sst>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_-* #,##0\ &quot;€&quot;_-;\-* #,##0\ &quot;€&quot;_-;_-* &quot;-&quot;??\ &quot;€&quot;_-;_-@_-"/>
  </numFmts>
  <fonts count="49" x14ac:knownFonts="1">
    <font>
      <sz val="11"/>
      <color theme="1"/>
      <name val="Calibri"/>
      <family val="2"/>
      <scheme val="minor"/>
    </font>
    <font>
      <sz val="11"/>
      <color theme="1"/>
      <name val="Calibri"/>
      <family val="2"/>
      <scheme val="minor"/>
    </font>
    <font>
      <sz val="10"/>
      <name val="Arial"/>
      <family val="2"/>
    </font>
    <font>
      <sz val="11"/>
      <color theme="1"/>
      <name val="Arial Nova Cond Light"/>
      <family val="2"/>
    </font>
    <font>
      <i/>
      <sz val="11"/>
      <color theme="1"/>
      <name val="Arial Nova Cond Light"/>
      <family val="2"/>
    </font>
    <font>
      <sz val="11"/>
      <color theme="0"/>
      <name val="Arial Nova Cond Light"/>
      <family val="2"/>
    </font>
    <font>
      <b/>
      <sz val="11"/>
      <color rgb="FF32466E"/>
      <name val="Arial Nova Cond Light"/>
      <family val="2"/>
    </font>
    <font>
      <b/>
      <sz val="11"/>
      <color theme="1"/>
      <name val="Arial Nova Cond Light"/>
      <family val="2"/>
    </font>
    <font>
      <sz val="9"/>
      <color theme="2" tint="-0.249977111117893"/>
      <name val="Arial Nova Cond Light"/>
      <family val="2"/>
    </font>
    <font>
      <b/>
      <sz val="11"/>
      <color theme="0"/>
      <name val="Arial Nova Cond Light"/>
      <family val="2"/>
    </font>
    <font>
      <b/>
      <sz val="18"/>
      <color rgb="FF0096AA"/>
      <name val="Arial Nova Cond Light"/>
      <family val="2"/>
    </font>
    <font>
      <sz val="9"/>
      <color indexed="81"/>
      <name val="Tahoma"/>
      <family val="2"/>
    </font>
    <font>
      <b/>
      <sz val="18"/>
      <color rgb="FFB4006E"/>
      <name val="Arial Nova Cond Light"/>
      <family val="2"/>
    </font>
    <font>
      <b/>
      <sz val="18"/>
      <color rgb="FFA0B937"/>
      <name val="Arial Nova Cond Light"/>
      <family val="2"/>
    </font>
    <font>
      <b/>
      <sz val="22"/>
      <color rgb="FF32466E"/>
      <name val="Agency FB"/>
      <family val="2"/>
    </font>
    <font>
      <b/>
      <sz val="11"/>
      <color theme="1" tint="0.34998626667073579"/>
      <name val="Arial Nova Cond Light"/>
      <family val="2"/>
    </font>
    <font>
      <b/>
      <sz val="11"/>
      <name val="Arial Nova Cond Light"/>
      <family val="2"/>
    </font>
    <font>
      <sz val="11"/>
      <name val="Arial Nova Cond Light"/>
      <family val="2"/>
    </font>
    <font>
      <b/>
      <sz val="11"/>
      <color rgb="FF0096AA"/>
      <name val="Arial Nova Cond Light"/>
      <family val="2"/>
    </font>
    <font>
      <b/>
      <sz val="22"/>
      <color theme="0"/>
      <name val="Agency FB"/>
      <family val="2"/>
    </font>
    <font>
      <i/>
      <sz val="9"/>
      <color theme="1"/>
      <name val="Arial Nova Cond Light"/>
      <family val="2"/>
    </font>
    <font>
      <i/>
      <sz val="9"/>
      <color theme="0"/>
      <name val="Arial Nova Cond Light"/>
      <family val="2"/>
    </font>
    <font>
      <b/>
      <sz val="16"/>
      <name val="Arial Nova Cond Light"/>
      <family val="2"/>
    </font>
    <font>
      <b/>
      <sz val="16"/>
      <color theme="1" tint="0.34998626667073579"/>
      <name val="Arial Nova Cond Light"/>
      <family val="2"/>
    </font>
    <font>
      <b/>
      <i/>
      <sz val="9"/>
      <color theme="1"/>
      <name val="Arial Nova Cond Light"/>
      <family val="2"/>
    </font>
    <font>
      <u/>
      <sz val="11"/>
      <name val="Arial Nova Cond Light"/>
      <family val="2"/>
    </font>
    <font>
      <b/>
      <sz val="11"/>
      <color rgb="FFB4006E"/>
      <name val="Arial Nova Cond Light"/>
      <family val="2"/>
    </font>
    <font>
      <b/>
      <sz val="11"/>
      <color rgb="FFA0B937"/>
      <name val="Arial Nova Cond Light"/>
      <family val="2"/>
    </font>
    <font>
      <sz val="10"/>
      <color theme="1"/>
      <name val="Arial Nova Cond Light"/>
      <family val="2"/>
    </font>
    <font>
      <sz val="10"/>
      <name val="Arial Nova Cond Light"/>
      <family val="2"/>
    </font>
    <font>
      <b/>
      <sz val="11"/>
      <color rgb="FFE6BE14"/>
      <name val="Arial Nova Cond Light"/>
      <family val="2"/>
    </font>
    <font>
      <b/>
      <sz val="11"/>
      <color rgb="FF2D3282"/>
      <name val="Arial Nova Cond Light"/>
      <family val="2"/>
    </font>
    <font>
      <b/>
      <sz val="11"/>
      <color rgb="FFD27D28"/>
      <name val="Arial Nova Cond Light"/>
      <family val="2"/>
    </font>
    <font>
      <b/>
      <sz val="18"/>
      <color rgb="FF2D3282"/>
      <name val="Arial Nova Cond Light"/>
      <family val="2"/>
    </font>
    <font>
      <b/>
      <sz val="8"/>
      <color rgb="FFB4006E"/>
      <name val="Arial Nova Cond Light"/>
      <family val="2"/>
    </font>
    <font>
      <b/>
      <sz val="12"/>
      <color theme="0"/>
      <name val="Arial Nova Cond Light"/>
      <family val="2"/>
    </font>
    <font>
      <b/>
      <i/>
      <sz val="12"/>
      <color theme="0"/>
      <name val="Arial Nova Cond Light"/>
      <family val="2"/>
    </font>
    <font>
      <sz val="11"/>
      <color theme="2"/>
      <name val="Arial Nova Cond Light"/>
      <family val="2"/>
    </font>
    <font>
      <sz val="10"/>
      <color theme="2"/>
      <name val="Arial Nova Cond Light"/>
      <family val="2"/>
    </font>
    <font>
      <b/>
      <sz val="9"/>
      <color indexed="81"/>
      <name val="Tahoma"/>
      <family val="2"/>
    </font>
    <font>
      <sz val="11"/>
      <color rgb="FFFF0000"/>
      <name val="Arial Nova Cond Light"/>
      <family val="2"/>
    </font>
    <font>
      <sz val="8"/>
      <name val="Calibri"/>
      <family val="2"/>
      <scheme val="minor"/>
    </font>
    <font>
      <b/>
      <sz val="10"/>
      <color theme="0"/>
      <name val="Arial Nova Cond Light"/>
      <family val="2"/>
    </font>
    <font>
      <sz val="11"/>
      <color theme="0" tint="-4.9989318521683403E-2"/>
      <name val="Arial Nova Cond Light"/>
      <family val="2"/>
    </font>
    <font>
      <sz val="9"/>
      <name val="Arial Nova Cond Light"/>
      <family val="2"/>
    </font>
    <font>
      <b/>
      <sz val="14"/>
      <color rgb="FFC00000"/>
      <name val="Century Gothic"/>
      <family val="2"/>
    </font>
    <font>
      <b/>
      <sz val="9"/>
      <color rgb="FFC00000"/>
      <name val="Century Gothic"/>
      <family val="2"/>
    </font>
    <font>
      <b/>
      <sz val="14"/>
      <color rgb="FF01273C"/>
      <name val="Century Gothic"/>
      <family val="2"/>
    </font>
    <font>
      <i/>
      <sz val="10"/>
      <color theme="1"/>
      <name val="Arial Nova Cond Light"/>
      <family val="2"/>
    </font>
  </fonts>
  <fills count="25">
    <fill>
      <patternFill patternType="none"/>
    </fill>
    <fill>
      <patternFill patternType="gray125"/>
    </fill>
    <fill>
      <patternFill patternType="solid">
        <fgColor theme="0"/>
        <bgColor indexed="64"/>
      </patternFill>
    </fill>
    <fill>
      <patternFill patternType="solid">
        <fgColor rgb="FF32466E"/>
        <bgColor indexed="64"/>
      </patternFill>
    </fill>
    <fill>
      <patternFill patternType="solid">
        <fgColor theme="2" tint="-9.9978637043366805E-2"/>
        <bgColor indexed="64"/>
      </patternFill>
    </fill>
    <fill>
      <patternFill patternType="solid">
        <fgColor rgb="FF0096AA"/>
        <bgColor indexed="64"/>
      </patternFill>
    </fill>
    <fill>
      <patternFill patternType="solid">
        <fgColor rgb="FF8CB9C8"/>
        <bgColor indexed="64"/>
      </patternFill>
    </fill>
    <fill>
      <patternFill patternType="solid">
        <fgColor rgb="FF005A64"/>
        <bgColor indexed="64"/>
      </patternFill>
    </fill>
    <fill>
      <patternFill patternType="solid">
        <fgColor rgb="FFBE8CA5"/>
        <bgColor indexed="64"/>
      </patternFill>
    </fill>
    <fill>
      <patternFill patternType="solid">
        <fgColor rgb="FFB4006E"/>
        <bgColor indexed="64"/>
      </patternFill>
    </fill>
    <fill>
      <patternFill patternType="solid">
        <fgColor rgb="FF690041"/>
        <bgColor indexed="64"/>
      </patternFill>
    </fill>
    <fill>
      <patternFill patternType="solid">
        <fgColor rgb="FF6E8228"/>
        <bgColor indexed="64"/>
      </patternFill>
    </fill>
    <fill>
      <patternFill patternType="solid">
        <fgColor rgb="FFBEC88C"/>
        <bgColor indexed="64"/>
      </patternFill>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0DC69"/>
        <bgColor indexed="64"/>
      </patternFill>
    </fill>
    <fill>
      <patternFill patternType="solid">
        <fgColor rgb="FFE6BE14"/>
        <bgColor indexed="64"/>
      </patternFill>
    </fill>
    <fill>
      <patternFill patternType="solid">
        <fgColor rgb="FF7D7DAA"/>
        <bgColor indexed="64"/>
      </patternFill>
    </fill>
    <fill>
      <patternFill patternType="solid">
        <fgColor rgb="FF2D3282"/>
        <bgColor indexed="64"/>
      </patternFill>
    </fill>
    <fill>
      <patternFill patternType="solid">
        <fgColor rgb="FFE1B482"/>
        <bgColor indexed="64"/>
      </patternFill>
    </fill>
    <fill>
      <patternFill patternType="solid">
        <fgColor rgb="FFD27D28"/>
        <bgColor indexed="64"/>
      </patternFill>
    </fill>
    <fill>
      <patternFill patternType="solid">
        <fgColor theme="6" tint="0.79998168889431442"/>
        <bgColor indexed="64"/>
      </patternFill>
    </fill>
    <fill>
      <patternFill patternType="solid">
        <fgColor rgb="FFC00000"/>
        <bgColor indexed="64"/>
      </patternFill>
    </fill>
    <fill>
      <patternFill patternType="solid">
        <fgColor rgb="FF003366"/>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96AA"/>
      </left>
      <right style="thin">
        <color rgb="FF0096AA"/>
      </right>
      <top style="thin">
        <color rgb="FF0096AA"/>
      </top>
      <bottom style="thin">
        <color rgb="FF0096AA"/>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B4006E"/>
      </left>
      <right style="thin">
        <color rgb="FFB4006E"/>
      </right>
      <top style="thin">
        <color rgb="FFB4006E"/>
      </top>
      <bottom style="thin">
        <color rgb="FFB4006E"/>
      </bottom>
      <diagonal/>
    </border>
    <border>
      <left style="thin">
        <color rgb="FFA0B937"/>
      </left>
      <right style="thin">
        <color rgb="FFA0B937"/>
      </right>
      <top style="thin">
        <color rgb="FFA0B937"/>
      </top>
      <bottom style="thin">
        <color rgb="FFA0B937"/>
      </bottom>
      <diagonal/>
    </border>
    <border>
      <left style="thin">
        <color rgb="FFE6BE14"/>
      </left>
      <right style="thin">
        <color rgb="FFE6BE14"/>
      </right>
      <top style="thin">
        <color rgb="FFE6BE14"/>
      </top>
      <bottom style="thin">
        <color rgb="FFE6BE14"/>
      </bottom>
      <diagonal/>
    </border>
    <border>
      <left style="thin">
        <color rgb="FF2D3282"/>
      </left>
      <right style="thin">
        <color rgb="FF2D3282"/>
      </right>
      <top style="thin">
        <color rgb="FF2D3282"/>
      </top>
      <bottom style="thin">
        <color rgb="FF2D3282"/>
      </bottom>
      <diagonal/>
    </border>
    <border>
      <left style="thin">
        <color rgb="FFD27D28"/>
      </left>
      <right style="thin">
        <color rgb="FFD27D28"/>
      </right>
      <top style="thin">
        <color rgb="FFD27D28"/>
      </top>
      <bottom style="thin">
        <color rgb="FFD27D28"/>
      </bottom>
      <diagonal/>
    </border>
  </borders>
  <cellStyleXfs count="7">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275">
    <xf numFmtId="0" fontId="0" fillId="0" borderId="0" xfId="0"/>
    <xf numFmtId="0" fontId="3" fillId="0" borderId="0" xfId="0" applyFont="1"/>
    <xf numFmtId="0" fontId="3" fillId="0" borderId="2" xfId="0" applyFont="1" applyBorder="1"/>
    <xf numFmtId="0" fontId="5" fillId="3" borderId="2" xfId="0" applyFont="1" applyFill="1" applyBorder="1"/>
    <xf numFmtId="0" fontId="3" fillId="6" borderId="0" xfId="0" applyFont="1" applyFill="1"/>
    <xf numFmtId="0" fontId="8" fillId="0" borderId="0" xfId="0" applyFont="1" applyAlignment="1">
      <alignment horizontal="center"/>
    </xf>
    <xf numFmtId="0" fontId="8" fillId="0" borderId="0" xfId="0" applyFont="1" applyAlignment="1">
      <alignment horizontal="right"/>
    </xf>
    <xf numFmtId="0" fontId="10" fillId="0" borderId="0" xfId="0" applyFont="1"/>
    <xf numFmtId="0" fontId="0" fillId="0" borderId="2" xfId="0" applyBorder="1" applyAlignment="1">
      <alignment horizontal="center"/>
    </xf>
    <xf numFmtId="164" fontId="3" fillId="6" borderId="2" xfId="0" applyNumberFormat="1" applyFont="1" applyFill="1" applyBorder="1" applyAlignment="1">
      <alignment horizontal="center"/>
    </xf>
    <xf numFmtId="0" fontId="4" fillId="0" borderId="2" xfId="0" applyFont="1" applyBorder="1"/>
    <xf numFmtId="0" fontId="9" fillId="5" borderId="2" xfId="0" applyFont="1" applyFill="1" applyBorder="1"/>
    <xf numFmtId="0" fontId="3" fillId="0" borderId="1" xfId="0" applyFont="1" applyBorder="1"/>
    <xf numFmtId="164" fontId="3" fillId="0" borderId="1" xfId="0" applyNumberFormat="1" applyFont="1" applyBorder="1" applyAlignment="1">
      <alignment horizontal="center"/>
    </xf>
    <xf numFmtId="164" fontId="0" fillId="0" borderId="1" xfId="0" applyNumberFormat="1" applyBorder="1" applyAlignment="1">
      <alignment horizontal="center"/>
    </xf>
    <xf numFmtId="0" fontId="3" fillId="0" borderId="3" xfId="0" applyFont="1" applyBorder="1"/>
    <xf numFmtId="164" fontId="3" fillId="0" borderId="3" xfId="0" applyNumberFormat="1" applyFont="1" applyBorder="1" applyAlignment="1">
      <alignment horizontal="center"/>
    </xf>
    <xf numFmtId="0" fontId="5" fillId="7" borderId="2" xfId="0" applyFont="1" applyFill="1" applyBorder="1" applyAlignment="1">
      <alignment horizontal="center"/>
    </xf>
    <xf numFmtId="0" fontId="12" fillId="0" borderId="0" xfId="0" applyFont="1"/>
    <xf numFmtId="164" fontId="3" fillId="8" borderId="2" xfId="0" applyNumberFormat="1" applyFont="1" applyFill="1" applyBorder="1" applyAlignment="1">
      <alignment horizontal="center"/>
    </xf>
    <xf numFmtId="0" fontId="9" fillId="9" borderId="2" xfId="0" applyFont="1" applyFill="1" applyBorder="1"/>
    <xf numFmtId="164" fontId="9" fillId="9" borderId="2" xfId="0" applyNumberFormat="1" applyFont="1" applyFill="1" applyBorder="1" applyAlignment="1">
      <alignment horizontal="center"/>
    </xf>
    <xf numFmtId="0" fontId="5" fillId="10" borderId="2" xfId="0" applyFont="1" applyFill="1" applyBorder="1" applyAlignment="1">
      <alignment horizontal="center"/>
    </xf>
    <xf numFmtId="0" fontId="13" fillId="0" borderId="0" xfId="0" applyFont="1"/>
    <xf numFmtId="0" fontId="5" fillId="11" borderId="2" xfId="0" applyFont="1" applyFill="1" applyBorder="1" applyAlignment="1">
      <alignment horizontal="center"/>
    </xf>
    <xf numFmtId="0" fontId="14" fillId="0" borderId="0" xfId="0" applyFont="1"/>
    <xf numFmtId="0" fontId="7" fillId="0" borderId="2" xfId="0" applyFont="1" applyBorder="1"/>
    <xf numFmtId="164" fontId="5" fillId="5" borderId="2" xfId="0" applyNumberFormat="1" applyFont="1" applyFill="1" applyBorder="1" applyAlignment="1">
      <alignment horizontal="center"/>
    </xf>
    <xf numFmtId="164" fontId="3" fillId="0" borderId="2" xfId="0" applyNumberFormat="1" applyFont="1" applyBorder="1" applyAlignment="1">
      <alignment horizontal="center"/>
    </xf>
    <xf numFmtId="0" fontId="3" fillId="13" borderId="1" xfId="0" applyFont="1" applyFill="1" applyBorder="1"/>
    <xf numFmtId="164" fontId="3" fillId="13" borderId="1" xfId="0" applyNumberFormat="1" applyFont="1" applyFill="1" applyBorder="1" applyAlignment="1">
      <alignment horizontal="center"/>
    </xf>
    <xf numFmtId="0" fontId="3" fillId="13" borderId="3" xfId="0" applyFont="1" applyFill="1" applyBorder="1"/>
    <xf numFmtId="164" fontId="3" fillId="13" borderId="3" xfId="0" applyNumberFormat="1" applyFont="1" applyFill="1" applyBorder="1" applyAlignment="1">
      <alignment horizontal="center"/>
    </xf>
    <xf numFmtId="0" fontId="9" fillId="0" borderId="0" xfId="0" applyFont="1"/>
    <xf numFmtId="164" fontId="5" fillId="0" borderId="0" xfId="0" applyNumberFormat="1" applyFont="1" applyAlignment="1">
      <alignment horizontal="center"/>
    </xf>
    <xf numFmtId="0" fontId="18" fillId="0" borderId="2" xfId="0" applyFont="1" applyBorder="1"/>
    <xf numFmtId="164" fontId="18" fillId="0" borderId="2" xfId="0" applyNumberFormat="1" applyFont="1" applyBorder="1" applyAlignment="1">
      <alignment horizontal="center"/>
    </xf>
    <xf numFmtId="0" fontId="5" fillId="3" borderId="4" xfId="0" applyFont="1" applyFill="1" applyBorder="1"/>
    <xf numFmtId="0" fontId="5" fillId="0" borderId="0" xfId="0" applyFont="1"/>
    <xf numFmtId="0" fontId="6" fillId="0" borderId="0" xfId="0" applyFont="1" applyAlignment="1">
      <alignment horizontal="center"/>
    </xf>
    <xf numFmtId="0" fontId="17" fillId="0" borderId="0" xfId="0" applyFont="1"/>
    <xf numFmtId="49" fontId="16" fillId="0" borderId="0" xfId="0" applyNumberFormat="1" applyFont="1"/>
    <xf numFmtId="0" fontId="5" fillId="6" borderId="0" xfId="0" applyFont="1" applyFill="1"/>
    <xf numFmtId="0" fontId="6" fillId="6" borderId="0" xfId="0" applyFont="1" applyFill="1" applyAlignment="1">
      <alignment horizontal="center"/>
    </xf>
    <xf numFmtId="0" fontId="6" fillId="0" borderId="5" xfId="0" applyFont="1" applyBorder="1" applyAlignment="1">
      <alignment horizontal="left"/>
    </xf>
    <xf numFmtId="0" fontId="6" fillId="0" borderId="6" xfId="0" applyFont="1" applyBorder="1" applyAlignment="1">
      <alignment horizontal="left"/>
    </xf>
    <xf numFmtId="0" fontId="5" fillId="6" borderId="0" xfId="0" applyFont="1" applyFill="1" applyAlignment="1">
      <alignment vertical="center"/>
    </xf>
    <xf numFmtId="0" fontId="3" fillId="6" borderId="0" xfId="0" applyFont="1" applyFill="1" applyAlignment="1">
      <alignment vertical="center"/>
    </xf>
    <xf numFmtId="0" fontId="3" fillId="0" borderId="0" xfId="0" applyFont="1" applyAlignment="1">
      <alignment vertical="center"/>
    </xf>
    <xf numFmtId="0" fontId="9" fillId="5" borderId="7" xfId="0" applyFont="1" applyFill="1" applyBorder="1" applyAlignment="1">
      <alignment horizontal="center" vertical="center"/>
    </xf>
    <xf numFmtId="49" fontId="21" fillId="5" borderId="7" xfId="0" applyNumberFormat="1" applyFont="1" applyFill="1" applyBorder="1" applyAlignment="1">
      <alignment horizontal="center" vertical="center" wrapText="1"/>
    </xf>
    <xf numFmtId="0" fontId="17" fillId="0" borderId="7" xfId="0" applyFont="1" applyBorder="1" applyAlignment="1">
      <alignment horizontal="left"/>
    </xf>
    <xf numFmtId="9" fontId="20" fillId="0" borderId="7" xfId="1" applyFont="1" applyFill="1" applyBorder="1" applyAlignment="1">
      <alignment horizontal="center"/>
    </xf>
    <xf numFmtId="164" fontId="3" fillId="0" borderId="7" xfId="0" applyNumberFormat="1" applyFont="1" applyBorder="1" applyAlignment="1">
      <alignment horizontal="center"/>
    </xf>
    <xf numFmtId="0" fontId="22" fillId="6" borderId="0" xfId="0" applyFont="1" applyFill="1" applyAlignment="1">
      <alignment horizontal="left"/>
    </xf>
    <xf numFmtId="0" fontId="5" fillId="4" borderId="0" xfId="0" applyFont="1" applyFill="1"/>
    <xf numFmtId="0" fontId="6" fillId="4" borderId="0" xfId="0" applyFont="1" applyFill="1" applyAlignment="1">
      <alignment horizontal="center"/>
    </xf>
    <xf numFmtId="0" fontId="3" fillId="4" borderId="0" xfId="0" applyFont="1" applyFill="1"/>
    <xf numFmtId="0" fontId="5" fillId="4" borderId="0" xfId="0" applyFont="1" applyFill="1" applyAlignment="1">
      <alignment vertical="center"/>
    </xf>
    <xf numFmtId="0" fontId="3" fillId="4" borderId="0" xfId="0" applyFont="1" applyFill="1" applyAlignment="1">
      <alignment vertical="center"/>
    </xf>
    <xf numFmtId="0" fontId="23" fillId="4" borderId="0" xfId="0" applyFont="1" applyFill="1" applyAlignment="1">
      <alignment horizontal="left"/>
    </xf>
    <xf numFmtId="0" fontId="9" fillId="14" borderId="8" xfId="0" applyFont="1" applyFill="1" applyBorder="1" applyAlignment="1">
      <alignment horizontal="center" vertical="center"/>
    </xf>
    <xf numFmtId="49" fontId="21" fillId="14" borderId="8" xfId="0" applyNumberFormat="1" applyFont="1" applyFill="1" applyBorder="1" applyAlignment="1">
      <alignment horizontal="center" vertical="center" wrapText="1"/>
    </xf>
    <xf numFmtId="164" fontId="18" fillId="15" borderId="7" xfId="0" applyNumberFormat="1" applyFont="1" applyFill="1" applyBorder="1" applyAlignment="1">
      <alignment horizontal="center"/>
    </xf>
    <xf numFmtId="0" fontId="17" fillId="2" borderId="8" xfId="0" applyFont="1" applyFill="1" applyBorder="1" applyAlignment="1">
      <alignment horizontal="left"/>
    </xf>
    <xf numFmtId="9" fontId="20" fillId="2" borderId="8" xfId="1" applyFont="1" applyFill="1" applyBorder="1" applyAlignment="1">
      <alignment horizontal="center"/>
    </xf>
    <xf numFmtId="164" fontId="3" fillId="2" borderId="8" xfId="0" applyNumberFormat="1" applyFont="1" applyFill="1" applyBorder="1" applyAlignment="1">
      <alignment horizontal="center"/>
    </xf>
    <xf numFmtId="164" fontId="15" fillId="15" borderId="8" xfId="0" applyNumberFormat="1" applyFont="1" applyFill="1" applyBorder="1" applyAlignment="1">
      <alignment horizontal="center"/>
    </xf>
    <xf numFmtId="9" fontId="24" fillId="0" borderId="7" xfId="1" applyFont="1" applyFill="1" applyBorder="1" applyAlignment="1">
      <alignment horizontal="center"/>
    </xf>
    <xf numFmtId="0" fontId="16" fillId="0" borderId="7" xfId="0" applyFont="1" applyBorder="1" applyAlignment="1">
      <alignment horizontal="left"/>
    </xf>
    <xf numFmtId="10" fontId="18" fillId="15" borderId="7" xfId="1" applyNumberFormat="1" applyFont="1" applyFill="1" applyBorder="1" applyAlignment="1">
      <alignment horizontal="center"/>
    </xf>
    <xf numFmtId="164" fontId="17" fillId="0" borderId="7" xfId="0" applyNumberFormat="1" applyFont="1" applyBorder="1" applyAlignment="1">
      <alignment horizontal="center"/>
    </xf>
    <xf numFmtId="10" fontId="17" fillId="0" borderId="7" xfId="1" applyNumberFormat="1" applyFont="1" applyFill="1" applyBorder="1" applyAlignment="1">
      <alignment horizontal="center"/>
    </xf>
    <xf numFmtId="0" fontId="3" fillId="12" borderId="0" xfId="0" applyFont="1" applyFill="1"/>
    <xf numFmtId="0" fontId="22" fillId="12" borderId="0" xfId="0" applyFont="1" applyFill="1" applyAlignment="1">
      <alignment horizontal="left"/>
    </xf>
    <xf numFmtId="0" fontId="5" fillId="8" borderId="0" xfId="0" applyFont="1" applyFill="1"/>
    <xf numFmtId="0" fontId="6" fillId="8" borderId="0" xfId="0" applyFont="1" applyFill="1" applyAlignment="1">
      <alignment horizontal="center"/>
    </xf>
    <xf numFmtId="0" fontId="3" fillId="8" borderId="0" xfId="0" applyFont="1" applyFill="1"/>
    <xf numFmtId="0" fontId="22" fillId="8" borderId="0" xfId="0" applyFont="1" applyFill="1" applyAlignment="1">
      <alignment horizontal="left"/>
    </xf>
    <xf numFmtId="0" fontId="5" fillId="8" borderId="0" xfId="0" applyFont="1" applyFill="1" applyAlignment="1">
      <alignment vertical="center"/>
    </xf>
    <xf numFmtId="0" fontId="3" fillId="8" borderId="0" xfId="0" applyFont="1" applyFill="1" applyAlignment="1">
      <alignment vertical="center"/>
    </xf>
    <xf numFmtId="0" fontId="17" fillId="2" borderId="9" xfId="0" applyFont="1" applyFill="1" applyBorder="1" applyAlignment="1">
      <alignment horizontal="left"/>
    </xf>
    <xf numFmtId="9" fontId="20" fillId="2" borderId="9" xfId="1" applyFont="1" applyFill="1" applyBorder="1" applyAlignment="1">
      <alignment horizontal="center"/>
    </xf>
    <xf numFmtId="164" fontId="3" fillId="2" borderId="9" xfId="0" applyNumberFormat="1" applyFont="1" applyFill="1" applyBorder="1" applyAlignment="1">
      <alignment horizontal="center"/>
    </xf>
    <xf numFmtId="0" fontId="9" fillId="11" borderId="10" xfId="0" applyFont="1" applyFill="1" applyBorder="1" applyAlignment="1">
      <alignment horizontal="center" vertical="center"/>
    </xf>
    <xf numFmtId="49" fontId="21" fillId="11" borderId="10" xfId="0" applyNumberFormat="1" applyFont="1" applyFill="1" applyBorder="1" applyAlignment="1">
      <alignment horizontal="center" vertical="center" wrapText="1"/>
    </xf>
    <xf numFmtId="0" fontId="17" fillId="2" borderId="10" xfId="0" applyFont="1" applyFill="1" applyBorder="1" applyAlignment="1">
      <alignment horizontal="left"/>
    </xf>
    <xf numFmtId="9" fontId="20" fillId="2" borderId="10" xfId="1" applyFont="1" applyFill="1" applyBorder="1" applyAlignment="1">
      <alignment horizontal="center"/>
    </xf>
    <xf numFmtId="164" fontId="3" fillId="2" borderId="10" xfId="0" applyNumberFormat="1" applyFont="1" applyFill="1" applyBorder="1" applyAlignment="1">
      <alignment horizontal="center"/>
    </xf>
    <xf numFmtId="0" fontId="16" fillId="2" borderId="8" xfId="0" applyFont="1" applyFill="1" applyBorder="1" applyAlignment="1">
      <alignment horizontal="left"/>
    </xf>
    <xf numFmtId="164" fontId="16" fillId="2" borderId="8" xfId="0" applyNumberFormat="1" applyFont="1" applyFill="1" applyBorder="1" applyAlignment="1">
      <alignment horizontal="center"/>
    </xf>
    <xf numFmtId="9" fontId="24" fillId="2" borderId="8" xfId="1" applyFont="1" applyFill="1" applyBorder="1" applyAlignment="1">
      <alignment horizontal="center"/>
    </xf>
    <xf numFmtId="0" fontId="2" fillId="0" borderId="0" xfId="2"/>
    <xf numFmtId="1" fontId="9" fillId="0" borderId="0" xfId="0" applyNumberFormat="1" applyFont="1" applyAlignment="1">
      <alignment horizontal="center"/>
    </xf>
    <xf numFmtId="0" fontId="16" fillId="2" borderId="10" xfId="0" applyFont="1" applyFill="1" applyBorder="1" applyAlignment="1">
      <alignment horizontal="left"/>
    </xf>
    <xf numFmtId="9" fontId="24" fillId="2" borderId="10" xfId="1" applyFont="1" applyFill="1" applyBorder="1" applyAlignment="1">
      <alignment horizontal="center"/>
    </xf>
    <xf numFmtId="0" fontId="29" fillId="6" borderId="0" xfId="0" applyFont="1" applyFill="1" applyAlignment="1">
      <alignment vertical="top" wrapText="1"/>
    </xf>
    <xf numFmtId="164" fontId="16" fillId="2" borderId="10" xfId="0" applyNumberFormat="1" applyFont="1" applyFill="1" applyBorder="1" applyAlignment="1">
      <alignment horizontal="center"/>
    </xf>
    <xf numFmtId="0" fontId="3" fillId="16" borderId="0" xfId="0" applyFont="1" applyFill="1"/>
    <xf numFmtId="0" fontId="22" fillId="16" borderId="0" xfId="0" applyFont="1" applyFill="1" applyAlignment="1">
      <alignment horizontal="left"/>
    </xf>
    <xf numFmtId="0" fontId="9" fillId="17" borderId="11" xfId="0" applyFont="1" applyFill="1" applyBorder="1" applyAlignment="1">
      <alignment horizontal="center" vertical="center"/>
    </xf>
    <xf numFmtId="49" fontId="21" fillId="17" borderId="11" xfId="0" applyNumberFormat="1" applyFont="1" applyFill="1" applyBorder="1" applyAlignment="1">
      <alignment horizontal="center" vertical="center" wrapText="1"/>
    </xf>
    <xf numFmtId="0" fontId="17" fillId="0" borderId="11" xfId="0" applyFont="1" applyBorder="1" applyAlignment="1">
      <alignment horizontal="left"/>
    </xf>
    <xf numFmtId="9" fontId="24" fillId="0" borderId="11" xfId="1" applyFont="1" applyFill="1" applyBorder="1" applyAlignment="1">
      <alignment horizontal="center"/>
    </xf>
    <xf numFmtId="164" fontId="3" fillId="0" borderId="11" xfId="0" applyNumberFormat="1" applyFont="1" applyBorder="1" applyAlignment="1">
      <alignment horizontal="center"/>
    </xf>
    <xf numFmtId="9" fontId="20" fillId="0" borderId="11" xfId="1" applyFont="1" applyFill="1" applyBorder="1" applyAlignment="1">
      <alignment horizontal="center"/>
    </xf>
    <xf numFmtId="0" fontId="16" fillId="0" borderId="11" xfId="0" applyFont="1" applyBorder="1" applyAlignment="1">
      <alignment horizontal="left"/>
    </xf>
    <xf numFmtId="164" fontId="16" fillId="0" borderId="7" xfId="0" applyNumberFormat="1" applyFont="1" applyBorder="1" applyAlignment="1">
      <alignment horizontal="center"/>
    </xf>
    <xf numFmtId="10" fontId="16" fillId="0" borderId="7" xfId="1" applyNumberFormat="1" applyFont="1" applyFill="1" applyBorder="1" applyAlignment="1">
      <alignment horizontal="center"/>
    </xf>
    <xf numFmtId="164" fontId="16" fillId="0" borderId="11" xfId="0" applyNumberFormat="1" applyFont="1" applyBorder="1" applyAlignment="1">
      <alignment horizontal="center"/>
    </xf>
    <xf numFmtId="9" fontId="16" fillId="0" borderId="11" xfId="1" applyFont="1" applyFill="1" applyBorder="1" applyAlignment="1">
      <alignment horizontal="center"/>
    </xf>
    <xf numFmtId="9" fontId="3" fillId="0" borderId="11" xfId="1" applyFont="1" applyFill="1" applyBorder="1" applyAlignment="1">
      <alignment horizontal="center"/>
    </xf>
    <xf numFmtId="0" fontId="9" fillId="9" borderId="9" xfId="0" applyFont="1" applyFill="1" applyBorder="1" applyAlignment="1">
      <alignment horizontal="center" vertical="center"/>
    </xf>
    <xf numFmtId="49" fontId="21" fillId="9" borderId="9" xfId="0" applyNumberFormat="1" applyFont="1" applyFill="1" applyBorder="1" applyAlignment="1">
      <alignment horizontal="center" vertical="center" wrapText="1"/>
    </xf>
    <xf numFmtId="0" fontId="17" fillId="0" borderId="0" xfId="0" applyFont="1" applyAlignment="1">
      <alignment horizontal="left" vertical="top" wrapText="1"/>
    </xf>
    <xf numFmtId="0" fontId="3" fillId="18" borderId="0" xfId="0" applyFont="1" applyFill="1"/>
    <xf numFmtId="0" fontId="22" fillId="18" borderId="0" xfId="0" applyFont="1" applyFill="1" applyAlignment="1">
      <alignment horizontal="left"/>
    </xf>
    <xf numFmtId="0" fontId="3" fillId="20" borderId="0" xfId="0" applyFont="1" applyFill="1"/>
    <xf numFmtId="0" fontId="22" fillId="20" borderId="0" xfId="0" applyFont="1" applyFill="1" applyAlignment="1">
      <alignment horizontal="left"/>
    </xf>
    <xf numFmtId="0" fontId="9" fillId="19" borderId="12" xfId="0" applyFont="1" applyFill="1" applyBorder="1" applyAlignment="1">
      <alignment horizontal="center" vertical="center"/>
    </xf>
    <xf numFmtId="49" fontId="21" fillId="19" borderId="12" xfId="0" applyNumberFormat="1" applyFont="1" applyFill="1" applyBorder="1" applyAlignment="1">
      <alignment horizontal="center" vertical="center" wrapText="1"/>
    </xf>
    <xf numFmtId="0" fontId="17" fillId="0" borderId="12" xfId="0" applyFont="1" applyBorder="1" applyAlignment="1">
      <alignment horizontal="left"/>
    </xf>
    <xf numFmtId="164" fontId="16" fillId="0" borderId="12" xfId="0" applyNumberFormat="1" applyFont="1" applyBorder="1" applyAlignment="1">
      <alignment horizontal="center"/>
    </xf>
    <xf numFmtId="9" fontId="24" fillId="0" borderId="12" xfId="1" applyFont="1" applyFill="1" applyBorder="1" applyAlignment="1">
      <alignment horizontal="center"/>
    </xf>
    <xf numFmtId="9" fontId="20" fillId="0" borderId="12" xfId="1" applyFont="1" applyFill="1" applyBorder="1" applyAlignment="1">
      <alignment horizontal="center"/>
    </xf>
    <xf numFmtId="0" fontId="16" fillId="0" borderId="12" xfId="0" applyFont="1" applyBorder="1" applyAlignment="1">
      <alignment horizontal="left"/>
    </xf>
    <xf numFmtId="9" fontId="16" fillId="0" borderId="12" xfId="1" applyFont="1" applyFill="1" applyBorder="1" applyAlignment="1">
      <alignment horizontal="center"/>
    </xf>
    <xf numFmtId="9" fontId="3" fillId="0" borderId="12" xfId="1" applyFont="1" applyFill="1" applyBorder="1" applyAlignment="1">
      <alignment horizontal="center"/>
    </xf>
    <xf numFmtId="0" fontId="17" fillId="20" borderId="0" xfId="0" applyFont="1" applyFill="1" applyAlignment="1">
      <alignment horizontal="left" vertical="top" wrapText="1"/>
    </xf>
    <xf numFmtId="0" fontId="9" fillId="21" borderId="13" xfId="0" applyFont="1" applyFill="1" applyBorder="1" applyAlignment="1">
      <alignment horizontal="center" vertical="center"/>
    </xf>
    <xf numFmtId="49" fontId="21" fillId="21" borderId="13" xfId="0" applyNumberFormat="1" applyFont="1" applyFill="1" applyBorder="1" applyAlignment="1">
      <alignment horizontal="center" vertical="center" wrapText="1"/>
    </xf>
    <xf numFmtId="0" fontId="17" fillId="0" borderId="13" xfId="0" applyFont="1" applyBorder="1" applyAlignment="1">
      <alignment horizontal="left"/>
    </xf>
    <xf numFmtId="164" fontId="16" fillId="0" borderId="13" xfId="0" applyNumberFormat="1" applyFont="1" applyBorder="1" applyAlignment="1">
      <alignment horizontal="center"/>
    </xf>
    <xf numFmtId="9" fontId="24" fillId="0" borderId="13" xfId="1" applyFont="1" applyFill="1" applyBorder="1" applyAlignment="1">
      <alignment horizontal="center"/>
    </xf>
    <xf numFmtId="9" fontId="20" fillId="0" borderId="13" xfId="1" applyFont="1" applyFill="1" applyBorder="1" applyAlignment="1">
      <alignment horizontal="center"/>
    </xf>
    <xf numFmtId="0" fontId="16" fillId="0" borderId="13" xfId="0" applyFont="1" applyBorder="1" applyAlignment="1">
      <alignment horizontal="left"/>
    </xf>
    <xf numFmtId="9" fontId="16" fillId="0" borderId="13" xfId="1" applyFont="1" applyFill="1" applyBorder="1" applyAlignment="1">
      <alignment horizontal="center"/>
    </xf>
    <xf numFmtId="9" fontId="3" fillId="0" borderId="13" xfId="1" applyFont="1" applyFill="1" applyBorder="1" applyAlignment="1">
      <alignment horizontal="center"/>
    </xf>
    <xf numFmtId="164" fontId="31" fillId="15" borderId="12" xfId="0" applyNumberFormat="1" applyFont="1" applyFill="1" applyBorder="1" applyAlignment="1">
      <alignment horizontal="center"/>
    </xf>
    <xf numFmtId="9" fontId="31" fillId="15" borderId="12" xfId="1" applyFont="1" applyFill="1" applyBorder="1" applyAlignment="1">
      <alignment horizontal="center"/>
    </xf>
    <xf numFmtId="164" fontId="32" fillId="15" borderId="13" xfId="0" applyNumberFormat="1" applyFont="1" applyFill="1" applyBorder="1" applyAlignment="1">
      <alignment horizontal="center"/>
    </xf>
    <xf numFmtId="9" fontId="32" fillId="15" borderId="13" xfId="1" applyFont="1" applyFill="1" applyBorder="1" applyAlignment="1">
      <alignment horizontal="center"/>
    </xf>
    <xf numFmtId="1" fontId="27" fillId="15" borderId="10" xfId="0" applyNumberFormat="1" applyFont="1" applyFill="1" applyBorder="1" applyAlignment="1">
      <alignment horizontal="center"/>
    </xf>
    <xf numFmtId="164" fontId="26" fillId="15" borderId="9" xfId="0" applyNumberFormat="1" applyFont="1" applyFill="1" applyBorder="1" applyAlignment="1">
      <alignment horizontal="center"/>
    </xf>
    <xf numFmtId="0" fontId="28" fillId="12" borderId="0" xfId="0" applyFont="1" applyFill="1" applyAlignment="1">
      <alignment vertical="top" wrapText="1"/>
    </xf>
    <xf numFmtId="0" fontId="28" fillId="18" borderId="0" xfId="0" applyFont="1" applyFill="1" applyAlignment="1">
      <alignment vertical="top" wrapText="1"/>
    </xf>
    <xf numFmtId="2" fontId="31" fillId="15" borderId="12" xfId="1" applyNumberFormat="1" applyFont="1" applyFill="1" applyBorder="1" applyAlignment="1">
      <alignment horizontal="center"/>
    </xf>
    <xf numFmtId="2" fontId="16" fillId="0" borderId="12" xfId="1" applyNumberFormat="1" applyFont="1" applyFill="1" applyBorder="1" applyAlignment="1">
      <alignment horizontal="center"/>
    </xf>
    <xf numFmtId="2" fontId="3" fillId="0" borderId="12" xfId="1" applyNumberFormat="1" applyFont="1" applyFill="1" applyBorder="1" applyAlignment="1">
      <alignment horizontal="center"/>
    </xf>
    <xf numFmtId="164" fontId="31" fillId="15" borderId="12" xfId="1" applyNumberFormat="1" applyFont="1" applyFill="1" applyBorder="1" applyAlignment="1">
      <alignment horizontal="center"/>
    </xf>
    <xf numFmtId="0" fontId="33" fillId="0" borderId="0" xfId="0" applyFont="1"/>
    <xf numFmtId="0" fontId="5" fillId="19" borderId="2" xfId="0" applyFont="1" applyFill="1" applyBorder="1" applyAlignment="1">
      <alignment horizontal="center"/>
    </xf>
    <xf numFmtId="2" fontId="3" fillId="18" borderId="2" xfId="0" applyNumberFormat="1" applyFont="1" applyFill="1" applyBorder="1" applyAlignment="1">
      <alignment horizontal="center"/>
    </xf>
    <xf numFmtId="164" fontId="34" fillId="15" borderId="9" xfId="0" applyNumberFormat="1" applyFont="1" applyFill="1" applyBorder="1" applyAlignment="1">
      <alignment horizontal="center"/>
    </xf>
    <xf numFmtId="164" fontId="16" fillId="2" borderId="9" xfId="0" applyNumberFormat="1" applyFont="1" applyFill="1" applyBorder="1" applyAlignment="1">
      <alignment horizontal="center"/>
    </xf>
    <xf numFmtId="49" fontId="6" fillId="0" borderId="4" xfId="0" applyNumberFormat="1" applyFont="1" applyBorder="1"/>
    <xf numFmtId="49" fontId="6" fillId="0" borderId="5" xfId="0" applyNumberFormat="1" applyFont="1" applyBorder="1"/>
    <xf numFmtId="49" fontId="6" fillId="0" borderId="6" xfId="0" applyNumberFormat="1" applyFont="1" applyBorder="1"/>
    <xf numFmtId="3" fontId="3" fillId="12" borderId="2" xfId="0" applyNumberFormat="1" applyFont="1" applyFill="1" applyBorder="1" applyAlignment="1">
      <alignment horizontal="center"/>
    </xf>
    <xf numFmtId="3" fontId="17" fillId="2" borderId="10" xfId="0" applyNumberFormat="1" applyFont="1" applyFill="1" applyBorder="1" applyAlignment="1">
      <alignment horizontal="center"/>
    </xf>
    <xf numFmtId="3" fontId="16" fillId="2" borderId="10" xfId="0" applyNumberFormat="1" applyFont="1" applyFill="1" applyBorder="1" applyAlignment="1">
      <alignment horizontal="center"/>
    </xf>
    <xf numFmtId="3" fontId="3" fillId="2" borderId="10" xfId="0" applyNumberFormat="1" applyFont="1" applyFill="1" applyBorder="1" applyAlignment="1">
      <alignment horizontal="center"/>
    </xf>
    <xf numFmtId="0" fontId="28" fillId="0" borderId="0" xfId="0" applyFont="1" applyAlignment="1">
      <alignment horizontal="left" vertical="center" wrapText="1"/>
    </xf>
    <xf numFmtId="0" fontId="37" fillId="22" borderId="0" xfId="0" applyFont="1" applyFill="1"/>
    <xf numFmtId="0" fontId="37" fillId="22" borderId="0" xfId="0" applyFont="1" applyFill="1" applyAlignment="1">
      <alignment horizontal="left" vertical="top" wrapText="1"/>
    </xf>
    <xf numFmtId="0" fontId="38" fillId="22" borderId="0" xfId="0" applyFont="1" applyFill="1" applyAlignment="1">
      <alignment horizontal="left" vertical="center" wrapText="1"/>
    </xf>
    <xf numFmtId="0" fontId="17" fillId="0" borderId="2" xfId="0" applyFont="1" applyBorder="1"/>
    <xf numFmtId="164" fontId="17" fillId="0" borderId="2" xfId="0" applyNumberFormat="1" applyFont="1" applyBorder="1" applyAlignment="1">
      <alignment horizontal="center"/>
    </xf>
    <xf numFmtId="0" fontId="40" fillId="22" borderId="0" xfId="0" applyFont="1" applyFill="1" applyAlignment="1">
      <alignment horizontal="left" vertical="top" wrapText="1"/>
    </xf>
    <xf numFmtId="0" fontId="40" fillId="22" borderId="0" xfId="0" applyFont="1" applyFill="1"/>
    <xf numFmtId="0" fontId="42" fillId="9" borderId="9" xfId="0" applyFont="1" applyFill="1" applyBorder="1" applyAlignment="1">
      <alignment horizontal="center" vertical="center" wrapText="1"/>
    </xf>
    <xf numFmtId="49" fontId="6" fillId="0" borderId="0" xfId="0" applyNumberFormat="1" applyFont="1"/>
    <xf numFmtId="0" fontId="6" fillId="0" borderId="0" xfId="0" applyFont="1" applyAlignment="1">
      <alignment horizontal="left"/>
    </xf>
    <xf numFmtId="164" fontId="3" fillId="6" borderId="3" xfId="0" applyNumberFormat="1" applyFont="1" applyFill="1" applyBorder="1" applyAlignment="1">
      <alignment horizontal="center"/>
    </xf>
    <xf numFmtId="0" fontId="43" fillId="22" borderId="0" xfId="0" applyFont="1" applyFill="1" applyAlignment="1">
      <alignment horizontal="left" vertical="top" wrapText="1"/>
    </xf>
    <xf numFmtId="0" fontId="43" fillId="22" borderId="0" xfId="0" applyFont="1" applyFill="1" applyAlignment="1">
      <alignment horizontal="center" vertical="top" wrapText="1"/>
    </xf>
    <xf numFmtId="165" fontId="43" fillId="22" borderId="0" xfId="0" applyNumberFormat="1" applyFont="1" applyFill="1" applyAlignment="1">
      <alignment horizontal="center" vertical="top" wrapText="1"/>
    </xf>
    <xf numFmtId="2" fontId="3" fillId="2" borderId="9" xfId="0" applyNumberFormat="1" applyFont="1" applyFill="1" applyBorder="1" applyAlignment="1">
      <alignment horizontal="center"/>
    </xf>
    <xf numFmtId="2" fontId="16" fillId="2" borderId="9" xfId="0" applyNumberFormat="1" applyFont="1" applyFill="1" applyBorder="1" applyAlignment="1">
      <alignment horizontal="center"/>
    </xf>
    <xf numFmtId="164" fontId="17" fillId="0" borderId="12" xfId="1" applyNumberFormat="1" applyFont="1" applyFill="1" applyBorder="1" applyAlignment="1">
      <alignment horizontal="center"/>
    </xf>
    <xf numFmtId="164" fontId="16" fillId="0" borderId="12" xfId="1" applyNumberFormat="1" applyFont="1" applyFill="1" applyBorder="1" applyAlignment="1">
      <alignment horizontal="center"/>
    </xf>
    <xf numFmtId="0" fontId="6" fillId="0" borderId="4" xfId="0" applyFont="1" applyBorder="1" applyAlignment="1">
      <alignment horizontal="left"/>
    </xf>
    <xf numFmtId="164" fontId="30" fillId="15" borderId="11" xfId="0" applyNumberFormat="1" applyFont="1" applyFill="1" applyBorder="1" applyAlignment="1">
      <alignment horizontal="center"/>
    </xf>
    <xf numFmtId="0" fontId="9" fillId="14" borderId="8"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17" borderId="11" xfId="0" applyFont="1" applyFill="1" applyBorder="1" applyAlignment="1">
      <alignment horizontal="center" vertical="center" wrapText="1"/>
    </xf>
    <xf numFmtId="9" fontId="30" fillId="15" borderId="11" xfId="1" applyFont="1" applyFill="1" applyBorder="1" applyAlignment="1">
      <alignment horizontal="center"/>
    </xf>
    <xf numFmtId="0" fontId="9" fillId="19" borderId="12" xfId="0" applyFont="1" applyFill="1" applyBorder="1" applyAlignment="1">
      <alignment horizontal="center" vertical="center" wrapText="1"/>
    </xf>
    <xf numFmtId="0" fontId="9" fillId="21" borderId="13" xfId="0" applyFont="1" applyFill="1" applyBorder="1" applyAlignment="1">
      <alignment horizontal="center" vertical="center" wrapText="1"/>
    </xf>
    <xf numFmtId="0" fontId="9" fillId="11" borderId="10" xfId="0" applyFont="1" applyFill="1" applyBorder="1" applyAlignment="1">
      <alignment horizontal="center" vertical="center" wrapText="1"/>
    </xf>
    <xf numFmtId="164" fontId="27" fillId="15" borderId="10" xfId="0" applyNumberFormat="1" applyFont="1" applyFill="1" applyBorder="1" applyAlignment="1">
      <alignment horizontal="center"/>
    </xf>
    <xf numFmtId="0" fontId="44" fillId="8" borderId="0" xfId="0" applyFont="1" applyFill="1" applyAlignment="1">
      <alignment horizontal="right"/>
    </xf>
    <xf numFmtId="1" fontId="44" fillId="8" borderId="0" xfId="0" applyNumberFormat="1" applyFont="1" applyFill="1" applyAlignment="1">
      <alignment horizontal="center"/>
    </xf>
    <xf numFmtId="0" fontId="45" fillId="2" borderId="0" xfId="0" applyFont="1" applyFill="1"/>
    <xf numFmtId="0" fontId="0" fillId="2" borderId="0" xfId="0" applyFill="1"/>
    <xf numFmtId="0" fontId="46" fillId="0" borderId="0" xfId="0" applyFont="1" applyAlignment="1">
      <alignment horizontal="center" vertical="center"/>
    </xf>
    <xf numFmtId="0" fontId="3" fillId="0" borderId="0" xfId="0" applyFont="1" applyAlignment="1">
      <alignment vertical="center" wrapText="1"/>
    </xf>
    <xf numFmtId="0" fontId="0" fillId="24" borderId="0" xfId="0" applyFill="1"/>
    <xf numFmtId="0" fontId="19" fillId="24" borderId="0" xfId="0" applyFont="1" applyFill="1"/>
    <xf numFmtId="0" fontId="3" fillId="24" borderId="0" xfId="0" applyFont="1" applyFill="1"/>
    <xf numFmtId="0" fontId="17" fillId="24" borderId="0" xfId="0" applyFont="1" applyFill="1"/>
    <xf numFmtId="0" fontId="5" fillId="24" borderId="0" xfId="0" applyFont="1" applyFill="1"/>
    <xf numFmtId="0" fontId="6" fillId="24" borderId="0" xfId="0" applyFont="1" applyFill="1" applyAlignment="1">
      <alignment horizontal="center"/>
    </xf>
    <xf numFmtId="0" fontId="17" fillId="24" borderId="0" xfId="0" applyFont="1" applyFill="1" applyAlignment="1">
      <alignment horizontal="left"/>
    </xf>
    <xf numFmtId="164" fontId="30" fillId="24" borderId="0" xfId="0" applyNumberFormat="1" applyFont="1" applyFill="1" applyAlignment="1">
      <alignment horizontal="center"/>
    </xf>
    <xf numFmtId="164" fontId="16" fillId="24" borderId="0" xfId="0" applyNumberFormat="1" applyFont="1" applyFill="1" applyAlignment="1">
      <alignment horizontal="center"/>
    </xf>
    <xf numFmtId="9" fontId="24" fillId="24" borderId="0" xfId="1" applyFont="1" applyFill="1" applyBorder="1" applyAlignment="1">
      <alignment horizontal="center"/>
    </xf>
    <xf numFmtId="164" fontId="3" fillId="24" borderId="0" xfId="0" applyNumberFormat="1" applyFont="1" applyFill="1" applyAlignment="1">
      <alignment horizontal="center"/>
    </xf>
    <xf numFmtId="9" fontId="20" fillId="24" borderId="0" xfId="1" applyFont="1" applyFill="1" applyBorder="1" applyAlignment="1">
      <alignment horizontal="center"/>
    </xf>
    <xf numFmtId="0" fontId="16" fillId="24" borderId="0" xfId="0" applyFont="1" applyFill="1" applyAlignment="1">
      <alignment horizontal="left"/>
    </xf>
    <xf numFmtId="9" fontId="30" fillId="24" borderId="0" xfId="1" applyFont="1" applyFill="1" applyBorder="1" applyAlignment="1">
      <alignment horizontal="center"/>
    </xf>
    <xf numFmtId="9" fontId="16" fillId="24" borderId="0" xfId="1" applyFont="1" applyFill="1" applyBorder="1" applyAlignment="1">
      <alignment horizontal="center"/>
    </xf>
    <xf numFmtId="9" fontId="3" fillId="24" borderId="0" xfId="1" applyFont="1" applyFill="1" applyBorder="1" applyAlignment="1">
      <alignment horizontal="center"/>
    </xf>
    <xf numFmtId="0" fontId="22" fillId="24" borderId="0" xfId="0" applyFont="1" applyFill="1" applyAlignment="1">
      <alignment horizontal="left"/>
    </xf>
    <xf numFmtId="0" fontId="17" fillId="24" borderId="0" xfId="0" applyFont="1" applyFill="1" applyAlignment="1">
      <alignment horizontal="left" vertical="top" wrapText="1"/>
    </xf>
    <xf numFmtId="0" fontId="35" fillId="24" borderId="0" xfId="0" applyFont="1" applyFill="1" applyAlignment="1">
      <alignment horizontal="center" vertical="top"/>
    </xf>
    <xf numFmtId="0" fontId="35" fillId="24" borderId="0" xfId="0" applyFont="1" applyFill="1" applyAlignment="1">
      <alignment horizontal="center" vertical="top" wrapText="1"/>
    </xf>
    <xf numFmtId="0" fontId="9" fillId="24" borderId="0" xfId="0" applyFont="1" applyFill="1" applyAlignment="1">
      <alignment horizontal="center" vertical="center"/>
    </xf>
    <xf numFmtId="0" fontId="9" fillId="24" borderId="0" xfId="0" applyFont="1" applyFill="1" applyAlignment="1">
      <alignment horizontal="center" vertical="center" wrapText="1"/>
    </xf>
    <xf numFmtId="49" fontId="21" fillId="24" borderId="0" xfId="0" applyNumberFormat="1" applyFont="1" applyFill="1" applyAlignment="1">
      <alignment horizontal="center" vertical="center" wrapText="1"/>
    </xf>
    <xf numFmtId="164" fontId="31" fillId="24" borderId="0" xfId="0" applyNumberFormat="1" applyFont="1" applyFill="1" applyAlignment="1">
      <alignment horizontal="center"/>
    </xf>
    <xf numFmtId="9" fontId="31" fillId="24" borderId="0" xfId="1" applyFont="1" applyFill="1" applyBorder="1" applyAlignment="1">
      <alignment horizontal="center"/>
    </xf>
    <xf numFmtId="2" fontId="31" fillId="24" borderId="0" xfId="1" applyNumberFormat="1" applyFont="1" applyFill="1" applyBorder="1" applyAlignment="1">
      <alignment horizontal="center"/>
    </xf>
    <xf numFmtId="2" fontId="16" fillId="24" borderId="0" xfId="1" applyNumberFormat="1" applyFont="1" applyFill="1" applyBorder="1" applyAlignment="1">
      <alignment horizontal="center"/>
    </xf>
    <xf numFmtId="2" fontId="3" fillId="24" borderId="0" xfId="1" applyNumberFormat="1" applyFont="1" applyFill="1" applyBorder="1" applyAlignment="1">
      <alignment horizontal="center"/>
    </xf>
    <xf numFmtId="164" fontId="31" fillId="24" borderId="0" xfId="1" applyNumberFormat="1" applyFont="1" applyFill="1" applyBorder="1" applyAlignment="1">
      <alignment horizontal="center"/>
    </xf>
    <xf numFmtId="0" fontId="16" fillId="24" borderId="0" xfId="1" applyNumberFormat="1" applyFont="1" applyFill="1" applyBorder="1" applyAlignment="1">
      <alignment horizontal="center"/>
    </xf>
    <xf numFmtId="0" fontId="3" fillId="24" borderId="0" xfId="1" applyNumberFormat="1" applyFont="1" applyFill="1" applyBorder="1" applyAlignment="1">
      <alignment horizontal="center"/>
    </xf>
    <xf numFmtId="0" fontId="35" fillId="24" borderId="0" xfId="0" applyFont="1" applyFill="1" applyAlignment="1">
      <alignment horizontal="center" wrapText="1"/>
    </xf>
    <xf numFmtId="2" fontId="17" fillId="24" borderId="0" xfId="1" applyNumberFormat="1" applyFont="1" applyFill="1" applyBorder="1" applyAlignment="1">
      <alignment horizontal="center"/>
    </xf>
    <xf numFmtId="164" fontId="32" fillId="24" borderId="0" xfId="0" applyNumberFormat="1" applyFont="1" applyFill="1" applyAlignment="1">
      <alignment horizontal="center"/>
    </xf>
    <xf numFmtId="9" fontId="32" fillId="24" borderId="0" xfId="1" applyFont="1" applyFill="1" applyBorder="1" applyAlignment="1">
      <alignment horizontal="center"/>
    </xf>
    <xf numFmtId="1" fontId="27" fillId="24" borderId="0" xfId="0" applyNumberFormat="1" applyFont="1" applyFill="1" applyAlignment="1">
      <alignment horizontal="center"/>
    </xf>
    <xf numFmtId="1" fontId="17" fillId="24" borderId="0" xfId="0" applyNumberFormat="1" applyFont="1" applyFill="1" applyAlignment="1">
      <alignment horizontal="center"/>
    </xf>
    <xf numFmtId="1" fontId="3" fillId="24" borderId="0" xfId="0" applyNumberFormat="1" applyFont="1" applyFill="1" applyAlignment="1">
      <alignment horizontal="center"/>
    </xf>
    <xf numFmtId="1" fontId="16" fillId="24" borderId="0" xfId="0" applyNumberFormat="1" applyFont="1" applyFill="1" applyAlignment="1">
      <alignment horizontal="center"/>
    </xf>
    <xf numFmtId="164" fontId="27" fillId="24" borderId="0" xfId="0" applyNumberFormat="1" applyFont="1" applyFill="1" applyAlignment="1">
      <alignment horizontal="center"/>
    </xf>
    <xf numFmtId="0" fontId="5" fillId="24" borderId="0" xfId="0" applyFont="1" applyFill="1" applyAlignment="1">
      <alignment vertical="center"/>
    </xf>
    <xf numFmtId="164" fontId="26" fillId="24" borderId="0" xfId="0" applyNumberFormat="1" applyFont="1" applyFill="1" applyAlignment="1">
      <alignment horizontal="center"/>
    </xf>
    <xf numFmtId="164" fontId="34" fillId="24" borderId="0" xfId="0" applyNumberFormat="1" applyFont="1" applyFill="1" applyAlignment="1">
      <alignment horizontal="center"/>
    </xf>
    <xf numFmtId="0" fontId="3" fillId="24" borderId="0" xfId="0" applyFont="1" applyFill="1" applyAlignment="1">
      <alignment horizontal="center"/>
    </xf>
    <xf numFmtId="0" fontId="48" fillId="0" borderId="0" xfId="0" applyFont="1"/>
    <xf numFmtId="0" fontId="17" fillId="24" borderId="0" xfId="0" applyFont="1" applyFill="1" applyAlignment="1">
      <alignment horizontal="left" vertical="top" wrapText="1"/>
    </xf>
    <xf numFmtId="2" fontId="35" fillId="24" borderId="0" xfId="1" applyNumberFormat="1" applyFont="1" applyFill="1" applyBorder="1" applyAlignment="1">
      <alignment horizontal="center" vertical="top" wrapText="1"/>
    </xf>
    <xf numFmtId="9" fontId="35" fillId="24" borderId="0" xfId="1" applyFont="1" applyFill="1" applyBorder="1" applyAlignment="1">
      <alignment horizontal="center" vertical="top" wrapText="1"/>
    </xf>
    <xf numFmtId="9" fontId="36" fillId="24" borderId="0" xfId="1" applyFont="1" applyFill="1" applyBorder="1" applyAlignment="1">
      <alignment horizontal="center" vertical="top" wrapText="1"/>
    </xf>
    <xf numFmtId="0" fontId="5" fillId="24" borderId="0" xfId="0" applyFont="1" applyFill="1" applyAlignment="1">
      <alignment horizontal="justify" vertical="top" wrapText="1"/>
    </xf>
    <xf numFmtId="0" fontId="5" fillId="24" borderId="0" xfId="0" applyFont="1" applyFill="1" applyAlignment="1">
      <alignment horizontal="justify" vertical="center"/>
    </xf>
    <xf numFmtId="0" fontId="19" fillId="24" borderId="0" xfId="0" applyFont="1" applyFill="1" applyAlignment="1">
      <alignment horizontal="center" wrapText="1"/>
    </xf>
    <xf numFmtId="0" fontId="35" fillId="24" borderId="0" xfId="0" applyFont="1" applyFill="1" applyAlignment="1">
      <alignment horizontal="right" wrapText="1"/>
    </xf>
    <xf numFmtId="0" fontId="35" fillId="24" borderId="0" xfId="0" applyFont="1" applyFill="1" applyAlignment="1">
      <alignment horizontal="center" vertical="top" wrapText="1"/>
    </xf>
    <xf numFmtId="0" fontId="35" fillId="24" borderId="0" xfId="0" applyFont="1" applyFill="1" applyAlignment="1">
      <alignment horizontal="center" vertical="top"/>
    </xf>
    <xf numFmtId="0" fontId="7" fillId="4" borderId="2"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3" fillId="0" borderId="0" xfId="0" applyFont="1" applyAlignment="1">
      <alignment horizontal="left" vertical="center" wrapText="1"/>
    </xf>
    <xf numFmtId="0" fontId="28" fillId="4" borderId="0" xfId="0" applyFont="1" applyFill="1" applyAlignment="1">
      <alignment horizontal="left" vertical="center" wrapText="1"/>
    </xf>
    <xf numFmtId="0" fontId="29" fillId="6" borderId="0" xfId="0" applyFont="1" applyFill="1" applyAlignment="1">
      <alignment horizontal="left" vertical="top" wrapText="1"/>
    </xf>
    <xf numFmtId="0" fontId="19" fillId="23" borderId="0" xfId="0" applyFont="1" applyFill="1" applyAlignment="1">
      <alignment horizontal="center"/>
    </xf>
    <xf numFmtId="0" fontId="17" fillId="4" borderId="0" xfId="0" applyFont="1" applyFill="1" applyAlignment="1">
      <alignment horizontal="left" vertical="top" wrapText="1"/>
    </xf>
    <xf numFmtId="0" fontId="17" fillId="6" borderId="0" xfId="0" applyFont="1" applyFill="1" applyAlignment="1">
      <alignment horizontal="left" vertical="top" wrapText="1"/>
    </xf>
    <xf numFmtId="0" fontId="17" fillId="18" borderId="0" xfId="0" applyFont="1" applyFill="1" applyAlignment="1">
      <alignment horizontal="left" vertical="top" wrapText="1"/>
    </xf>
    <xf numFmtId="0" fontId="17" fillId="20" borderId="0" xfId="0" applyFont="1" applyFill="1" applyAlignment="1">
      <alignment horizontal="left" vertical="top" wrapText="1"/>
    </xf>
    <xf numFmtId="0" fontId="17" fillId="12" borderId="0" xfId="0" applyFont="1" applyFill="1" applyAlignment="1">
      <alignment horizontal="left" vertical="top" wrapText="1"/>
    </xf>
    <xf numFmtId="0" fontId="17" fillId="8" borderId="0" xfId="0" applyFont="1" applyFill="1" applyAlignment="1">
      <alignment horizontal="left" vertical="top" wrapText="1"/>
    </xf>
    <xf numFmtId="0" fontId="17" fillId="16" borderId="0" xfId="0" applyFont="1" applyFill="1" applyAlignment="1">
      <alignment horizontal="left" vertical="top" wrapText="1"/>
    </xf>
    <xf numFmtId="0" fontId="28" fillId="16" borderId="0" xfId="0" applyFont="1" applyFill="1" applyAlignment="1">
      <alignment horizontal="left" vertical="top" wrapText="1"/>
    </xf>
    <xf numFmtId="0" fontId="28" fillId="20" borderId="0" xfId="0" applyFont="1" applyFill="1" applyAlignment="1">
      <alignment horizontal="left" vertical="top" wrapText="1"/>
    </xf>
    <xf numFmtId="0" fontId="28" fillId="12" borderId="0" xfId="0" applyFont="1" applyFill="1" applyAlignment="1">
      <alignment horizontal="left" vertical="top" wrapText="1"/>
    </xf>
    <xf numFmtId="0" fontId="28" fillId="18" borderId="0" xfId="0" applyFont="1" applyFill="1" applyAlignment="1">
      <alignment horizontal="left" vertical="top" wrapText="1"/>
    </xf>
    <xf numFmtId="0" fontId="28" fillId="8" borderId="0" xfId="0" applyFont="1" applyFill="1" applyAlignment="1">
      <alignment horizontal="left" vertical="top" wrapText="1"/>
    </xf>
    <xf numFmtId="0" fontId="28" fillId="8" borderId="0" xfId="0" applyFont="1" applyFill="1" applyAlignment="1">
      <alignment horizontal="left" vertical="top"/>
    </xf>
    <xf numFmtId="0" fontId="45" fillId="2" borderId="0" xfId="0" applyFont="1" applyFill="1" applyAlignment="1">
      <alignment horizontal="center"/>
    </xf>
    <xf numFmtId="0" fontId="47" fillId="2" borderId="0" xfId="0" applyFont="1" applyFill="1" applyAlignment="1">
      <alignment horizontal="center" vertical="center"/>
    </xf>
  </cellXfs>
  <cellStyles count="7">
    <cellStyle name="Normal" xfId="0" builtinId="0"/>
    <cellStyle name="Normal 2" xfId="4" xr:uid="{29C0EB3F-40AC-4CF1-9370-9CD2F8C861E9}"/>
    <cellStyle name="Normal 3" xfId="2" xr:uid="{CACA9B27-3213-409E-8294-5C8E524E5454}"/>
    <cellStyle name="Normal 4" xfId="3" xr:uid="{ACD046AB-EFF5-4BF1-8A0B-C4B674311690}"/>
    <cellStyle name="Normal 5" xfId="6" xr:uid="{000F457C-EFDF-4ABB-B165-208C0771FC52}"/>
    <cellStyle name="Normal 6" xfId="5" xr:uid="{CAF6A87A-5F0C-4130-AA41-9780CC7B9402}"/>
    <cellStyle name="Pourcentage" xfId="1" builtinId="5"/>
  </cellStyles>
  <dxfs count="2">
    <dxf>
      <font>
        <color theme="9" tint="-0.24994659260841701"/>
      </font>
    </dxf>
    <dxf>
      <font>
        <color rgb="FFFF0000"/>
      </font>
    </dxf>
  </dxfs>
  <tableStyles count="0" defaultTableStyle="TableStyleMedium2" defaultPivotStyle="PivotStyleLight16"/>
  <colors>
    <mruColors>
      <color rgb="FF003366"/>
      <color rgb="FFC38C7D"/>
      <color rgb="FFB42832"/>
      <color rgb="FF32466E"/>
      <color rgb="FF8CB9C8"/>
      <color rgb="FF2D3282"/>
      <color rgb="FF005A64"/>
      <color rgb="FF7D7DAA"/>
      <color rgb="FFE1B482"/>
      <color rgb="FFD27D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56092067767434"/>
          <c:y val="5.0890585241730277E-2"/>
          <c:w val="0.82843907932232563"/>
          <c:h val="0.73595472668622874"/>
        </c:manualLayout>
      </c:layout>
      <c:lineChart>
        <c:grouping val="standard"/>
        <c:varyColors val="0"/>
        <c:ser>
          <c:idx val="0"/>
          <c:order val="0"/>
          <c:tx>
            <c:strRef>
              <c:f>'Analyse économique'!$B$20</c:f>
              <c:strCache>
                <c:ptCount val="1"/>
                <c:pt idx="0">
                  <c:v>Chiffre d'affaires</c:v>
                </c:pt>
              </c:strCache>
            </c:strRef>
          </c:tx>
          <c:spPr>
            <a:ln w="28575" cap="rnd">
              <a:solidFill>
                <a:schemeClr val="accent1"/>
              </a:solidFill>
              <a:round/>
            </a:ln>
            <a:effectLst/>
          </c:spPr>
          <c:marker>
            <c:symbol val="none"/>
          </c:marker>
          <c:dLbls>
            <c:dLbl>
              <c:idx val="0"/>
              <c:layout>
                <c:manualLayout>
                  <c:x val="-2.0300446609825565E-2"/>
                  <c:y val="6.1881188118811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D7-4CB2-A422-69D1C0332B59}"/>
                </c:ext>
              </c:extLst>
            </c:dLbl>
            <c:dLbl>
              <c:idx val="1"/>
              <c:layout>
                <c:manualLayout>
                  <c:x val="0"/>
                  <c:y val="6.188118811881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D7-4CB2-A422-69D1C0332B59}"/>
                </c:ext>
              </c:extLst>
            </c:dLbl>
            <c:dLbl>
              <c:idx val="2"/>
              <c:layout>
                <c:manualLayout>
                  <c:x val="0"/>
                  <c:y val="2.47524752475247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D7-4CB2-A422-69D1C0332B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'Analyse économique'!$C$19:$H$19</c:f>
              <c:numCache>
                <c:formatCode>General</c:formatCode>
                <c:ptCount val="6"/>
                <c:pt idx="0">
                  <c:v>2018</c:v>
                </c:pt>
                <c:pt idx="1">
                  <c:v>2019</c:v>
                </c:pt>
                <c:pt idx="2">
                  <c:v>2020</c:v>
                </c:pt>
                <c:pt idx="3">
                  <c:v>2021</c:v>
                </c:pt>
                <c:pt idx="4">
                  <c:v>2022</c:v>
                </c:pt>
                <c:pt idx="5">
                  <c:v>2023</c:v>
                </c:pt>
              </c:numCache>
            </c:numRef>
          </c:cat>
          <c:val>
            <c:numRef>
              <c:f>'Analyse économique'!$C$20:$H$20</c:f>
              <c:numCache>
                <c:formatCode>_-* #\ ##0\ "€"_-;\-* #\ ##0\ "€"_-;_-* "-"??\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C6D7-4CB2-A422-69D1C0332B59}"/>
            </c:ext>
          </c:extLst>
        </c:ser>
        <c:ser>
          <c:idx val="1"/>
          <c:order val="1"/>
          <c:tx>
            <c:strRef>
              <c:f>'Analyse économique'!$B$21</c:f>
              <c:strCache>
                <c:ptCount val="1"/>
                <c:pt idx="0">
                  <c:v>Masse salariale</c:v>
                </c:pt>
              </c:strCache>
            </c:strRef>
          </c:tx>
          <c:spPr>
            <a:ln w="28575" cap="rnd">
              <a:solidFill>
                <a:schemeClr val="accent2"/>
              </a:solidFill>
              <a:round/>
            </a:ln>
            <a:effectLst/>
          </c:spPr>
          <c:marker>
            <c:symbol val="none"/>
          </c:marker>
          <c:dLbls>
            <c:dLbl>
              <c:idx val="0"/>
              <c:layout>
                <c:manualLayout>
                  <c:x val="-2.0300446609825565E-2"/>
                  <c:y val="5.36303630363036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D7-4CB2-A422-69D1C0332B59}"/>
                </c:ext>
              </c:extLst>
            </c:dLbl>
            <c:dLbl>
              <c:idx val="1"/>
              <c:layout>
                <c:manualLayout>
                  <c:x val="2.0300446609825416E-3"/>
                  <c:y val="4.9504950495049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D7-4CB2-A422-69D1C0332B59}"/>
                </c:ext>
              </c:extLst>
            </c:dLbl>
            <c:dLbl>
              <c:idx val="2"/>
              <c:layout>
                <c:manualLayout>
                  <c:x val="0"/>
                  <c:y val="4.5379537953795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6D7-4CB2-A422-69D1C0332B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'Analyse économique'!$C$19:$H$19</c:f>
              <c:numCache>
                <c:formatCode>General</c:formatCode>
                <c:ptCount val="6"/>
                <c:pt idx="0">
                  <c:v>2018</c:v>
                </c:pt>
                <c:pt idx="1">
                  <c:v>2019</c:v>
                </c:pt>
                <c:pt idx="2">
                  <c:v>2020</c:v>
                </c:pt>
                <c:pt idx="3">
                  <c:v>2021</c:v>
                </c:pt>
                <c:pt idx="4">
                  <c:v>2022</c:v>
                </c:pt>
                <c:pt idx="5">
                  <c:v>2023</c:v>
                </c:pt>
              </c:numCache>
            </c:numRef>
          </c:cat>
          <c:val>
            <c:numRef>
              <c:f>'Analyse économique'!$C$21:$H$21</c:f>
              <c:numCache>
                <c:formatCode>_-* #\ ##0\ "€"_-;\-* #\ ##0\ "€"_-;_-* "-"??\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9-C6D7-4CB2-A422-69D1C0332B59}"/>
            </c:ext>
          </c:extLst>
        </c:ser>
        <c:ser>
          <c:idx val="2"/>
          <c:order val="2"/>
          <c:tx>
            <c:strRef>
              <c:f>'Analyse économique'!$B$22</c:f>
              <c:strCache>
                <c:ptCount val="1"/>
                <c:pt idx="0">
                  <c:v>Budget de fonctionnement</c:v>
                </c:pt>
              </c:strCache>
            </c:strRef>
          </c:tx>
          <c:spPr>
            <a:ln w="28575" cap="rnd">
              <a:solidFill>
                <a:schemeClr val="accent3"/>
              </a:solidFill>
              <a:round/>
            </a:ln>
            <a:effectLst/>
          </c:spPr>
          <c:marker>
            <c:symbol val="none"/>
          </c:marker>
          <c:dLbls>
            <c:dLbl>
              <c:idx val="0"/>
              <c:layout>
                <c:manualLayout>
                  <c:x val="-2.8420625253755733E-2"/>
                  <c:y val="4.9504950495049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6D7-4CB2-A422-69D1C0332B59}"/>
                </c:ext>
              </c:extLst>
            </c:dLbl>
            <c:dLbl>
              <c:idx val="1"/>
              <c:layout>
                <c:manualLayout>
                  <c:x val="0"/>
                  <c:y val="5.36303630363034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6D7-4CB2-A422-69D1C0332B59}"/>
                </c:ext>
              </c:extLst>
            </c:dLbl>
            <c:dLbl>
              <c:idx val="2"/>
              <c:layout>
                <c:manualLayout>
                  <c:x val="2.0300446609825416E-3"/>
                  <c:y val="2.8877887788778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6D7-4CB2-A422-69D1C0332B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'Analyse économique'!$C$19:$H$19</c:f>
              <c:numCache>
                <c:formatCode>General</c:formatCode>
                <c:ptCount val="6"/>
                <c:pt idx="0">
                  <c:v>2018</c:v>
                </c:pt>
                <c:pt idx="1">
                  <c:v>2019</c:v>
                </c:pt>
                <c:pt idx="2">
                  <c:v>2020</c:v>
                </c:pt>
                <c:pt idx="3">
                  <c:v>2021</c:v>
                </c:pt>
                <c:pt idx="4">
                  <c:v>2022</c:v>
                </c:pt>
                <c:pt idx="5">
                  <c:v>2023</c:v>
                </c:pt>
              </c:numCache>
            </c:numRef>
          </c:cat>
          <c:val>
            <c:numRef>
              <c:f>'Analyse économique'!$C$22:$H$22</c:f>
              <c:numCache>
                <c:formatCode>_-* #\ ##0\ "€"_-;\-* #\ ##0\ "€"_-;_-* "-"??\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E-C6D7-4CB2-A422-69D1C0332B59}"/>
            </c:ext>
          </c:extLst>
        </c:ser>
        <c:dLbls>
          <c:showLegendKey val="0"/>
          <c:showVal val="0"/>
          <c:showCatName val="0"/>
          <c:showSerName val="0"/>
          <c:showPercent val="0"/>
          <c:showBubbleSize val="0"/>
        </c:dLbls>
        <c:smooth val="0"/>
        <c:axId val="524045520"/>
        <c:axId val="524046832"/>
      </c:lineChart>
      <c:catAx>
        <c:axId val="52404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4046832"/>
        <c:crosses val="autoZero"/>
        <c:auto val="1"/>
        <c:lblAlgn val="ctr"/>
        <c:lblOffset val="100"/>
        <c:noMultiLvlLbl val="0"/>
      </c:catAx>
      <c:valAx>
        <c:axId val="524046832"/>
        <c:scaling>
          <c:orientation val="minMax"/>
        </c:scaling>
        <c:delete val="0"/>
        <c:axPos val="l"/>
        <c:majorGridlines>
          <c:spPr>
            <a:ln w="9525" cap="flat" cmpd="sng" algn="ctr">
              <a:solidFill>
                <a:schemeClr val="tx1">
                  <a:lumMod val="15000"/>
                  <a:lumOff val="85000"/>
                </a:schemeClr>
              </a:solidFill>
              <a:round/>
            </a:ln>
            <a:effectLst/>
          </c:spPr>
        </c:majorGridlines>
        <c:numFmt formatCode="_-* #\ ##0\ &quot;€&quot;_-;\-* #\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404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29246862295286"/>
          <c:y val="0.23101249898158221"/>
          <c:w val="0.56115673244701114"/>
          <c:h val="0.62552598283307059"/>
        </c:manualLayout>
      </c:layout>
      <c:radarChart>
        <c:radarStyle val="marker"/>
        <c:varyColors val="0"/>
        <c:ser>
          <c:idx val="0"/>
          <c:order val="0"/>
          <c:spPr>
            <a:ln w="28575" cap="rnd">
              <a:solidFill>
                <a:srgbClr val="01273C"/>
              </a:solidFill>
              <a:round/>
            </a:ln>
            <a:effectLst/>
          </c:spPr>
          <c:marker>
            <c:symbol val="circle"/>
            <c:size val="5"/>
            <c:spPr>
              <a:solidFill>
                <a:srgbClr val="01273C"/>
              </a:solidFill>
              <a:ln w="9525">
                <a:solidFill>
                  <a:srgbClr val="01273C"/>
                </a:solidFill>
              </a:ln>
              <a:effectLst/>
            </c:spPr>
          </c:marker>
          <c:cat>
            <c:strRef>
              <c:f>'[1]Eclairages - Bilan &amp; CR'!$B$128:$B$132</c:f>
              <c:strCache>
                <c:ptCount val="5"/>
                <c:pt idx="0">
                  <c:v>Politiques  territoriales (sport, tourisme, jeunesse…)</c:v>
                </c:pt>
                <c:pt idx="1">
                  <c:v>Politiques nationales (PSF, appels à projets…)</c:v>
                </c:pt>
                <c:pt idx="2">
                  <c:v>Vente de prestations</c:v>
                </c:pt>
                <c:pt idx="3">
                  <c:v>Mécénat</c:v>
                </c:pt>
                <c:pt idx="4">
                  <c:v>Bénévolat</c:v>
                </c:pt>
              </c:strCache>
            </c:strRef>
          </c:cat>
          <c:val>
            <c:numRef>
              <c:f>'[1]Eclairages - Bilan &amp; CR'!$C$128:$C$132</c:f>
              <c:numCache>
                <c:formatCode>General</c:formatCode>
                <c:ptCount val="5"/>
                <c:pt idx="0">
                  <c:v>4</c:v>
                </c:pt>
                <c:pt idx="1">
                  <c:v>3</c:v>
                </c:pt>
                <c:pt idx="2">
                  <c:v>5</c:v>
                </c:pt>
                <c:pt idx="3">
                  <c:v>2</c:v>
                </c:pt>
                <c:pt idx="4">
                  <c:v>2</c:v>
                </c:pt>
              </c:numCache>
            </c:numRef>
          </c:val>
          <c:extLst>
            <c:ext xmlns:c16="http://schemas.microsoft.com/office/drawing/2014/chart" uri="{C3380CC4-5D6E-409C-BE32-E72D297353CC}">
              <c16:uniqueId val="{00000000-2E8D-445F-A007-5072D8956C67}"/>
            </c:ext>
          </c:extLst>
        </c:ser>
        <c:dLbls>
          <c:showLegendKey val="0"/>
          <c:showVal val="0"/>
          <c:showCatName val="0"/>
          <c:showSerName val="0"/>
          <c:showPercent val="0"/>
          <c:showBubbleSize val="0"/>
        </c:dLbls>
        <c:axId val="1857162672"/>
        <c:axId val="1593540192"/>
      </c:radarChart>
      <c:catAx>
        <c:axId val="185716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fr-FR"/>
          </a:p>
        </c:txPr>
        <c:crossAx val="1593540192"/>
        <c:crosses val="autoZero"/>
        <c:auto val="1"/>
        <c:lblAlgn val="ctr"/>
        <c:lblOffset val="100"/>
        <c:noMultiLvlLbl val="0"/>
      </c:catAx>
      <c:valAx>
        <c:axId val="1593540192"/>
        <c:scaling>
          <c:orientation val="minMax"/>
        </c:scaling>
        <c:delete val="1"/>
        <c:axPos val="l"/>
        <c:majorGridlines>
          <c:spPr>
            <a:ln w="12700" cap="flat" cmpd="sng" algn="ctr">
              <a:solidFill>
                <a:schemeClr val="tx1">
                  <a:lumMod val="15000"/>
                  <a:lumOff val="85000"/>
                </a:schemeClr>
              </a:solidFill>
              <a:round/>
            </a:ln>
            <a:effectLst/>
          </c:spPr>
        </c:majorGridlines>
        <c:numFmt formatCode="General" sourceLinked="1"/>
        <c:majorTickMark val="none"/>
        <c:minorTickMark val="none"/>
        <c:tickLblPos val="nextTo"/>
        <c:crossAx val="185716267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s>
</file>

<file path=xl/drawings/_rels/drawing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17.sv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chart" Target="../charts/chart1.xml"/><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s>
</file>

<file path=xl/drawings/_rels/drawing4.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6.pn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3</xdr:col>
      <xdr:colOff>312420</xdr:colOff>
      <xdr:row>5</xdr:row>
      <xdr:rowOff>144780</xdr:rowOff>
    </xdr:from>
    <xdr:to>
      <xdr:col>4</xdr:col>
      <xdr:colOff>491940</xdr:colOff>
      <xdr:row>9</xdr:row>
      <xdr:rowOff>4260</xdr:rowOff>
    </xdr:to>
    <xdr:sp macro="" textlink="">
      <xdr:nvSpPr>
        <xdr:cNvPr id="2" name="Ellipse 1">
          <a:extLst>
            <a:ext uri="{FF2B5EF4-FFF2-40B4-BE49-F238E27FC236}">
              <a16:creationId xmlns:a16="http://schemas.microsoft.com/office/drawing/2014/main" id="{2E0A7315-1652-4915-896A-DBDFF000B1DA}"/>
            </a:ext>
          </a:extLst>
        </xdr:cNvPr>
        <xdr:cNvSpPr/>
      </xdr:nvSpPr>
      <xdr:spPr>
        <a:xfrm>
          <a:off x="4495800" y="2171700"/>
          <a:ext cx="972000" cy="979620"/>
        </a:xfrm>
        <a:prstGeom prst="ellipse">
          <a:avLst/>
        </a:prstGeom>
        <a:solidFill>
          <a:srgbClr val="0096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495300</xdr:colOff>
      <xdr:row>5</xdr:row>
      <xdr:rowOff>160020</xdr:rowOff>
    </xdr:from>
    <xdr:to>
      <xdr:col>2</xdr:col>
      <xdr:colOff>1467300</xdr:colOff>
      <xdr:row>9</xdr:row>
      <xdr:rowOff>11880</xdr:rowOff>
    </xdr:to>
    <xdr:sp macro="" textlink="">
      <xdr:nvSpPr>
        <xdr:cNvPr id="3" name="Ellipse 2">
          <a:extLst>
            <a:ext uri="{FF2B5EF4-FFF2-40B4-BE49-F238E27FC236}">
              <a16:creationId xmlns:a16="http://schemas.microsoft.com/office/drawing/2014/main" id="{1A17071A-4BE5-45CA-8530-A896B3750458}"/>
            </a:ext>
          </a:extLst>
        </xdr:cNvPr>
        <xdr:cNvSpPr/>
      </xdr:nvSpPr>
      <xdr:spPr>
        <a:xfrm>
          <a:off x="2800350" y="2171700"/>
          <a:ext cx="968190" cy="968190"/>
        </a:xfrm>
        <a:prstGeom prst="ellips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xdr:col>
      <xdr:colOff>685800</xdr:colOff>
      <xdr:row>6</xdr:row>
      <xdr:rowOff>121920</xdr:rowOff>
    </xdr:from>
    <xdr:to>
      <xdr:col>2</xdr:col>
      <xdr:colOff>1348740</xdr:colOff>
      <xdr:row>8</xdr:row>
      <xdr:rowOff>365760</xdr:rowOff>
    </xdr:to>
    <xdr:pic>
      <xdr:nvPicPr>
        <xdr:cNvPr id="4" name="Graphique 3" descr="Graphique à barres">
          <a:extLst>
            <a:ext uri="{FF2B5EF4-FFF2-40B4-BE49-F238E27FC236}">
              <a16:creationId xmlns:a16="http://schemas.microsoft.com/office/drawing/2014/main" id="{6C87AE1A-EF70-48AB-9BEF-AD6FDDE8FA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87040" y="2324100"/>
          <a:ext cx="662940" cy="601980"/>
        </a:xfrm>
        <a:prstGeom prst="rect">
          <a:avLst/>
        </a:prstGeom>
      </xdr:spPr>
    </xdr:pic>
    <xdr:clientData/>
  </xdr:twoCellAnchor>
  <xdr:twoCellAnchor>
    <xdr:from>
      <xdr:col>5</xdr:col>
      <xdr:colOff>457200</xdr:colOff>
      <xdr:row>12</xdr:row>
      <xdr:rowOff>167640</xdr:rowOff>
    </xdr:from>
    <xdr:to>
      <xdr:col>6</xdr:col>
      <xdr:colOff>636720</xdr:colOff>
      <xdr:row>18</xdr:row>
      <xdr:rowOff>4260</xdr:rowOff>
    </xdr:to>
    <xdr:sp macro="" textlink="">
      <xdr:nvSpPr>
        <xdr:cNvPr id="5" name="Ellipse 4">
          <a:extLst>
            <a:ext uri="{FF2B5EF4-FFF2-40B4-BE49-F238E27FC236}">
              <a16:creationId xmlns:a16="http://schemas.microsoft.com/office/drawing/2014/main" id="{C50D86A5-1828-4BC2-8EC0-0B6B28DF54D7}"/>
            </a:ext>
          </a:extLst>
        </xdr:cNvPr>
        <xdr:cNvSpPr/>
      </xdr:nvSpPr>
      <xdr:spPr>
        <a:xfrm>
          <a:off x="6229350" y="3962400"/>
          <a:ext cx="968190" cy="949140"/>
        </a:xfrm>
        <a:prstGeom prst="ellipse">
          <a:avLst/>
        </a:prstGeom>
        <a:solidFill>
          <a:srgbClr val="B40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617220</xdr:colOff>
      <xdr:row>13</xdr:row>
      <xdr:rowOff>38100</xdr:rowOff>
    </xdr:from>
    <xdr:ext cx="716280" cy="716280"/>
    <xdr:pic>
      <xdr:nvPicPr>
        <xdr:cNvPr id="6" name="Graphique 5" descr="Tirelire">
          <a:extLst>
            <a:ext uri="{FF2B5EF4-FFF2-40B4-BE49-F238E27FC236}">
              <a16:creationId xmlns:a16="http://schemas.microsoft.com/office/drawing/2014/main" id="{E4C10D40-2A01-42F7-A635-C64B502B18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91275" y="4086225"/>
          <a:ext cx="716280" cy="716280"/>
        </a:xfrm>
        <a:prstGeom prst="rect">
          <a:avLst/>
        </a:prstGeom>
      </xdr:spPr>
    </xdr:pic>
    <xdr:clientData/>
  </xdr:oneCellAnchor>
  <xdr:twoCellAnchor>
    <xdr:from>
      <xdr:col>3</xdr:col>
      <xdr:colOff>281940</xdr:colOff>
      <xdr:row>12</xdr:row>
      <xdr:rowOff>175260</xdr:rowOff>
    </xdr:from>
    <xdr:to>
      <xdr:col>4</xdr:col>
      <xdr:colOff>461460</xdr:colOff>
      <xdr:row>18</xdr:row>
      <xdr:rowOff>11880</xdr:rowOff>
    </xdr:to>
    <xdr:sp macro="" textlink="">
      <xdr:nvSpPr>
        <xdr:cNvPr id="7" name="Ellipse 6">
          <a:extLst>
            <a:ext uri="{FF2B5EF4-FFF2-40B4-BE49-F238E27FC236}">
              <a16:creationId xmlns:a16="http://schemas.microsoft.com/office/drawing/2014/main" id="{30CFCA2F-B549-4161-B043-CD5F91AFCFAD}"/>
            </a:ext>
          </a:extLst>
        </xdr:cNvPr>
        <xdr:cNvSpPr/>
      </xdr:nvSpPr>
      <xdr:spPr>
        <a:xfrm>
          <a:off x="4476750" y="3962400"/>
          <a:ext cx="968190" cy="958665"/>
        </a:xfrm>
        <a:prstGeom prst="ellipse">
          <a:avLst/>
        </a:prstGeom>
        <a:solidFill>
          <a:srgbClr val="6E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3</xdr:col>
      <xdr:colOff>434340</xdr:colOff>
      <xdr:row>13</xdr:row>
      <xdr:rowOff>60960</xdr:rowOff>
    </xdr:from>
    <xdr:to>
      <xdr:col>4</xdr:col>
      <xdr:colOff>299085</xdr:colOff>
      <xdr:row>16</xdr:row>
      <xdr:rowOff>160020</xdr:rowOff>
    </xdr:to>
    <xdr:pic>
      <xdr:nvPicPr>
        <xdr:cNvPr id="8" name="Graphique 7" descr="Utilisateurs">
          <a:extLst>
            <a:ext uri="{FF2B5EF4-FFF2-40B4-BE49-F238E27FC236}">
              <a16:creationId xmlns:a16="http://schemas.microsoft.com/office/drawing/2014/main" id="{939D4665-A32D-4494-A47E-D1A62F34660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29150" y="4105275"/>
          <a:ext cx="657225" cy="647700"/>
        </a:xfrm>
        <a:prstGeom prst="rect">
          <a:avLst/>
        </a:prstGeom>
      </xdr:spPr>
    </xdr:pic>
    <xdr:clientData/>
  </xdr:twoCellAnchor>
  <xdr:twoCellAnchor>
    <xdr:from>
      <xdr:col>5</xdr:col>
      <xdr:colOff>403860</xdr:colOff>
      <xdr:row>6</xdr:row>
      <xdr:rowOff>15240</xdr:rowOff>
    </xdr:from>
    <xdr:to>
      <xdr:col>6</xdr:col>
      <xdr:colOff>583380</xdr:colOff>
      <xdr:row>9</xdr:row>
      <xdr:rowOff>19500</xdr:rowOff>
    </xdr:to>
    <xdr:sp macro="" textlink="">
      <xdr:nvSpPr>
        <xdr:cNvPr id="9" name="Ellipse 8">
          <a:extLst>
            <a:ext uri="{FF2B5EF4-FFF2-40B4-BE49-F238E27FC236}">
              <a16:creationId xmlns:a16="http://schemas.microsoft.com/office/drawing/2014/main" id="{F22251B4-3AED-4F2D-ABB7-EE041D13838E}"/>
            </a:ext>
          </a:extLst>
        </xdr:cNvPr>
        <xdr:cNvSpPr/>
      </xdr:nvSpPr>
      <xdr:spPr>
        <a:xfrm>
          <a:off x="6172200" y="2200275"/>
          <a:ext cx="977715" cy="939615"/>
        </a:xfrm>
        <a:prstGeom prst="ellipse">
          <a:avLst/>
        </a:prstGeom>
        <a:solidFill>
          <a:srgbClr val="E6BE1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525780</xdr:colOff>
      <xdr:row>7</xdr:row>
      <xdr:rowOff>1</xdr:rowOff>
    </xdr:from>
    <xdr:to>
      <xdr:col>6</xdr:col>
      <xdr:colOff>457200</xdr:colOff>
      <xdr:row>8</xdr:row>
      <xdr:rowOff>475267</xdr:rowOff>
    </xdr:to>
    <xdr:pic>
      <xdr:nvPicPr>
        <xdr:cNvPr id="10" name="Graphique 9" descr="Présentation avec camembert">
          <a:extLst>
            <a:ext uri="{FF2B5EF4-FFF2-40B4-BE49-F238E27FC236}">
              <a16:creationId xmlns:a16="http://schemas.microsoft.com/office/drawing/2014/main" id="{1C30E5D1-6137-46F3-B989-ED1CBA8D5DE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294120" y="2385061"/>
          <a:ext cx="723900" cy="650526"/>
        </a:xfrm>
        <a:prstGeom prst="rect">
          <a:avLst/>
        </a:prstGeom>
      </xdr:spPr>
    </xdr:pic>
    <xdr:clientData/>
  </xdr:twoCellAnchor>
  <xdr:twoCellAnchor>
    <xdr:from>
      <xdr:col>1</xdr:col>
      <xdr:colOff>371475</xdr:colOff>
      <xdr:row>12</xdr:row>
      <xdr:rowOff>171450</xdr:rowOff>
    </xdr:from>
    <xdr:to>
      <xdr:col>1</xdr:col>
      <xdr:colOff>1349190</xdr:colOff>
      <xdr:row>18</xdr:row>
      <xdr:rowOff>6165</xdr:rowOff>
    </xdr:to>
    <xdr:sp macro="" textlink="">
      <xdr:nvSpPr>
        <xdr:cNvPr id="11" name="Ellipse 10">
          <a:extLst>
            <a:ext uri="{FF2B5EF4-FFF2-40B4-BE49-F238E27FC236}">
              <a16:creationId xmlns:a16="http://schemas.microsoft.com/office/drawing/2014/main" id="{41E3B90F-8C79-4638-BB2F-89E3ADFA8FF0}"/>
            </a:ext>
          </a:extLst>
        </xdr:cNvPr>
        <xdr:cNvSpPr/>
      </xdr:nvSpPr>
      <xdr:spPr>
        <a:xfrm>
          <a:off x="1017270" y="3958590"/>
          <a:ext cx="983430" cy="954855"/>
        </a:xfrm>
        <a:prstGeom prst="ellipse">
          <a:avLst/>
        </a:prstGeom>
        <a:solidFill>
          <a:srgbClr val="7D7D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525780</xdr:colOff>
      <xdr:row>13</xdr:row>
      <xdr:rowOff>17145</xdr:rowOff>
    </xdr:from>
    <xdr:to>
      <xdr:col>1</xdr:col>
      <xdr:colOff>1223010</xdr:colOff>
      <xdr:row>16</xdr:row>
      <xdr:rowOff>142875</xdr:rowOff>
    </xdr:to>
    <xdr:pic>
      <xdr:nvPicPr>
        <xdr:cNvPr id="12" name="Graphique 11" descr="Utilisateur">
          <a:extLst>
            <a:ext uri="{FF2B5EF4-FFF2-40B4-BE49-F238E27FC236}">
              <a16:creationId xmlns:a16="http://schemas.microsoft.com/office/drawing/2014/main" id="{12FE82A7-9340-4727-9B95-3B363C5BF08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171575" y="4069080"/>
          <a:ext cx="697230" cy="674370"/>
        </a:xfrm>
        <a:prstGeom prst="rect">
          <a:avLst/>
        </a:prstGeom>
      </xdr:spPr>
    </xdr:pic>
    <xdr:clientData/>
  </xdr:twoCellAnchor>
  <xdr:twoCellAnchor>
    <xdr:from>
      <xdr:col>2</xdr:col>
      <xdr:colOff>480060</xdr:colOff>
      <xdr:row>12</xdr:row>
      <xdr:rowOff>167640</xdr:rowOff>
    </xdr:from>
    <xdr:to>
      <xdr:col>2</xdr:col>
      <xdr:colOff>1452060</xdr:colOff>
      <xdr:row>18</xdr:row>
      <xdr:rowOff>4260</xdr:rowOff>
    </xdr:to>
    <xdr:sp macro="" textlink="">
      <xdr:nvSpPr>
        <xdr:cNvPr id="13" name="Ellipse 12">
          <a:extLst>
            <a:ext uri="{FF2B5EF4-FFF2-40B4-BE49-F238E27FC236}">
              <a16:creationId xmlns:a16="http://schemas.microsoft.com/office/drawing/2014/main" id="{D9E938A7-A0B6-4FD1-A4FD-A68CA2C8942F}"/>
            </a:ext>
          </a:extLst>
        </xdr:cNvPr>
        <xdr:cNvSpPr/>
      </xdr:nvSpPr>
      <xdr:spPr>
        <a:xfrm>
          <a:off x="2781300" y="3962400"/>
          <a:ext cx="977715" cy="949140"/>
        </a:xfrm>
        <a:prstGeom prst="ellipse">
          <a:avLst/>
        </a:prstGeom>
        <a:solidFill>
          <a:srgbClr val="D27D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xdr:col>
      <xdr:colOff>624840</xdr:colOff>
      <xdr:row>12</xdr:row>
      <xdr:rowOff>251460</xdr:rowOff>
    </xdr:from>
    <xdr:to>
      <xdr:col>2</xdr:col>
      <xdr:colOff>1329690</xdr:colOff>
      <xdr:row>16</xdr:row>
      <xdr:rowOff>146685</xdr:rowOff>
    </xdr:to>
    <xdr:pic>
      <xdr:nvPicPr>
        <xdr:cNvPr id="14" name="Graphique 13" descr="Voilier">
          <a:extLst>
            <a:ext uri="{FF2B5EF4-FFF2-40B4-BE49-F238E27FC236}">
              <a16:creationId xmlns:a16="http://schemas.microsoft.com/office/drawing/2014/main" id="{37C847CA-E3B2-45FA-BF98-88775645A33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2933700" y="4038600"/>
          <a:ext cx="704850" cy="695325"/>
        </a:xfrm>
        <a:prstGeom prst="rect">
          <a:avLst/>
        </a:prstGeom>
      </xdr:spPr>
    </xdr:pic>
    <xdr:clientData/>
  </xdr:twoCellAnchor>
  <xdr:twoCellAnchor editAs="oneCell">
    <xdr:from>
      <xdr:col>3</xdr:col>
      <xdr:colOff>472440</xdr:colOff>
      <xdr:row>6</xdr:row>
      <xdr:rowOff>106680</xdr:rowOff>
    </xdr:from>
    <xdr:to>
      <xdr:col>4</xdr:col>
      <xdr:colOff>316230</xdr:colOff>
      <xdr:row>8</xdr:row>
      <xdr:rowOff>350520</xdr:rowOff>
    </xdr:to>
    <xdr:pic>
      <xdr:nvPicPr>
        <xdr:cNvPr id="15" name="Graphique 14" descr="Argent">
          <a:extLst>
            <a:ext uri="{FF2B5EF4-FFF2-40B4-BE49-F238E27FC236}">
              <a16:creationId xmlns:a16="http://schemas.microsoft.com/office/drawing/2014/main" id="{479BF2E6-2AF9-4BAC-83F9-2401315487D8}"/>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655820" y="2308860"/>
          <a:ext cx="636270" cy="601980"/>
        </a:xfrm>
        <a:prstGeom prst="rect">
          <a:avLst/>
        </a:prstGeom>
      </xdr:spPr>
    </xdr:pic>
    <xdr:clientData/>
  </xdr:twoCellAnchor>
  <xdr:twoCellAnchor editAs="oneCell">
    <xdr:from>
      <xdr:col>1</xdr:col>
      <xdr:colOff>115074</xdr:colOff>
      <xdr:row>0</xdr:row>
      <xdr:rowOff>148590</xdr:rowOff>
    </xdr:from>
    <xdr:to>
      <xdr:col>1</xdr:col>
      <xdr:colOff>1417409</xdr:colOff>
      <xdr:row>1</xdr:row>
      <xdr:rowOff>601980</xdr:rowOff>
    </xdr:to>
    <xdr:pic>
      <xdr:nvPicPr>
        <xdr:cNvPr id="16" name="Image 15" descr="Mentions légales - Ishua">
          <a:extLst>
            <a:ext uri="{FF2B5EF4-FFF2-40B4-BE49-F238E27FC236}">
              <a16:creationId xmlns:a16="http://schemas.microsoft.com/office/drawing/2014/main" id="{7DDE910B-6AFF-41D8-932F-FE5C7AA75BC3}"/>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62774" y="148590"/>
          <a:ext cx="1302335" cy="636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198120</xdr:colOff>
      <xdr:row>0</xdr:row>
      <xdr:rowOff>15240</xdr:rowOff>
    </xdr:from>
    <xdr:to>
      <xdr:col>0</xdr:col>
      <xdr:colOff>1504503</xdr:colOff>
      <xdr:row>2</xdr:row>
      <xdr:rowOff>151129</xdr:rowOff>
    </xdr:to>
    <xdr:pic>
      <xdr:nvPicPr>
        <xdr:cNvPr id="3" name="Picture 2" descr="RÃ©sultat de recherche d'images pour &quot;FFVoile&quot;">
          <a:extLst>
            <a:ext uri="{FF2B5EF4-FFF2-40B4-BE49-F238E27FC236}">
              <a16:creationId xmlns:a16="http://schemas.microsoft.com/office/drawing/2014/main" id="{43983068-2664-4C9C-B039-5AE4AF20A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5240"/>
          <a:ext cx="1321623" cy="669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34</xdr:row>
      <xdr:rowOff>53340</xdr:rowOff>
    </xdr:from>
    <xdr:to>
      <xdr:col>0</xdr:col>
      <xdr:colOff>1025340</xdr:colOff>
      <xdr:row>38</xdr:row>
      <xdr:rowOff>65220</xdr:rowOff>
    </xdr:to>
    <xdr:sp macro="" textlink="">
      <xdr:nvSpPr>
        <xdr:cNvPr id="4" name="Ellipse 3">
          <a:extLst>
            <a:ext uri="{FF2B5EF4-FFF2-40B4-BE49-F238E27FC236}">
              <a16:creationId xmlns:a16="http://schemas.microsoft.com/office/drawing/2014/main" id="{36626882-59C6-413E-95ED-45B8F7A9104F}"/>
            </a:ext>
          </a:extLst>
        </xdr:cNvPr>
        <xdr:cNvSpPr/>
      </xdr:nvSpPr>
      <xdr:spPr>
        <a:xfrm>
          <a:off x="53340" y="1584960"/>
          <a:ext cx="972000" cy="972000"/>
        </a:xfrm>
        <a:prstGeom prst="ellipse">
          <a:avLst/>
        </a:prstGeom>
        <a:solidFill>
          <a:srgbClr val="0096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53340</xdr:colOff>
      <xdr:row>7</xdr:row>
      <xdr:rowOff>53340</xdr:rowOff>
    </xdr:from>
    <xdr:to>
      <xdr:col>0</xdr:col>
      <xdr:colOff>1025340</xdr:colOff>
      <xdr:row>11</xdr:row>
      <xdr:rowOff>57600</xdr:rowOff>
    </xdr:to>
    <xdr:sp macro="" textlink="">
      <xdr:nvSpPr>
        <xdr:cNvPr id="9" name="Ellipse 8">
          <a:extLst>
            <a:ext uri="{FF2B5EF4-FFF2-40B4-BE49-F238E27FC236}">
              <a16:creationId xmlns:a16="http://schemas.microsoft.com/office/drawing/2014/main" id="{D6A7D725-6C49-48E0-85F6-A976B5F98BFE}"/>
            </a:ext>
          </a:extLst>
        </xdr:cNvPr>
        <xdr:cNvSpPr/>
      </xdr:nvSpPr>
      <xdr:spPr>
        <a:xfrm>
          <a:off x="53340" y="7871460"/>
          <a:ext cx="972000" cy="972000"/>
        </a:xfrm>
        <a:prstGeom prst="ellips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243840</xdr:colOff>
      <xdr:row>7</xdr:row>
      <xdr:rowOff>219075</xdr:rowOff>
    </xdr:from>
    <xdr:to>
      <xdr:col>0</xdr:col>
      <xdr:colOff>891540</xdr:colOff>
      <xdr:row>10</xdr:row>
      <xdr:rowOff>19050</xdr:rowOff>
    </xdr:to>
    <xdr:pic>
      <xdr:nvPicPr>
        <xdr:cNvPr id="12" name="Graphique 11" descr="Graphique à barres">
          <a:extLst>
            <a:ext uri="{FF2B5EF4-FFF2-40B4-BE49-F238E27FC236}">
              <a16:creationId xmlns:a16="http://schemas.microsoft.com/office/drawing/2014/main" id="{89DE63BE-C4D8-4BF0-A219-9CA94AC9F7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43840" y="1609725"/>
          <a:ext cx="647700" cy="581025"/>
        </a:xfrm>
        <a:prstGeom prst="rect">
          <a:avLst/>
        </a:prstGeom>
      </xdr:spPr>
    </xdr:pic>
    <xdr:clientData/>
  </xdr:twoCellAnchor>
  <xdr:twoCellAnchor>
    <xdr:from>
      <xdr:col>0</xdr:col>
      <xdr:colOff>53340</xdr:colOff>
      <xdr:row>92</xdr:row>
      <xdr:rowOff>53340</xdr:rowOff>
    </xdr:from>
    <xdr:to>
      <xdr:col>0</xdr:col>
      <xdr:colOff>1025340</xdr:colOff>
      <xdr:row>96</xdr:row>
      <xdr:rowOff>65220</xdr:rowOff>
    </xdr:to>
    <xdr:sp macro="" textlink="">
      <xdr:nvSpPr>
        <xdr:cNvPr id="8" name="Ellipse 7">
          <a:extLst>
            <a:ext uri="{FF2B5EF4-FFF2-40B4-BE49-F238E27FC236}">
              <a16:creationId xmlns:a16="http://schemas.microsoft.com/office/drawing/2014/main" id="{F593392B-D8A5-4BD2-B399-A5156B44BD5C}"/>
            </a:ext>
          </a:extLst>
        </xdr:cNvPr>
        <xdr:cNvSpPr/>
      </xdr:nvSpPr>
      <xdr:spPr>
        <a:xfrm>
          <a:off x="53340" y="7452360"/>
          <a:ext cx="972000" cy="972000"/>
        </a:xfrm>
        <a:prstGeom prst="ellipse">
          <a:avLst/>
        </a:prstGeom>
        <a:solidFill>
          <a:srgbClr val="B40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0</xdr:col>
      <xdr:colOff>213360</xdr:colOff>
      <xdr:row>92</xdr:row>
      <xdr:rowOff>182880</xdr:rowOff>
    </xdr:from>
    <xdr:ext cx="716280" cy="716280"/>
    <xdr:pic>
      <xdr:nvPicPr>
        <xdr:cNvPr id="10" name="Graphique 9" descr="Tirelire">
          <a:extLst>
            <a:ext uri="{FF2B5EF4-FFF2-40B4-BE49-F238E27FC236}">
              <a16:creationId xmlns:a16="http://schemas.microsoft.com/office/drawing/2014/main" id="{F1D0ADAE-3D46-46F5-8712-AD5234AF1A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3360" y="1524000"/>
          <a:ext cx="716280" cy="716280"/>
        </a:xfrm>
        <a:prstGeom prst="rect">
          <a:avLst/>
        </a:prstGeom>
      </xdr:spPr>
    </xdr:pic>
    <xdr:clientData/>
  </xdr:oneCellAnchor>
  <xdr:twoCellAnchor>
    <xdr:from>
      <xdr:col>0</xdr:col>
      <xdr:colOff>53340</xdr:colOff>
      <xdr:row>79</xdr:row>
      <xdr:rowOff>45720</xdr:rowOff>
    </xdr:from>
    <xdr:to>
      <xdr:col>0</xdr:col>
      <xdr:colOff>1025340</xdr:colOff>
      <xdr:row>83</xdr:row>
      <xdr:rowOff>57600</xdr:rowOff>
    </xdr:to>
    <xdr:sp macro="" textlink="">
      <xdr:nvSpPr>
        <xdr:cNvPr id="14" name="Ellipse 13">
          <a:extLst>
            <a:ext uri="{FF2B5EF4-FFF2-40B4-BE49-F238E27FC236}">
              <a16:creationId xmlns:a16="http://schemas.microsoft.com/office/drawing/2014/main" id="{90AC0801-B1B5-4B8C-B061-2BC0191BF1AA}"/>
            </a:ext>
          </a:extLst>
        </xdr:cNvPr>
        <xdr:cNvSpPr/>
      </xdr:nvSpPr>
      <xdr:spPr>
        <a:xfrm>
          <a:off x="53340" y="14759940"/>
          <a:ext cx="972000" cy="972000"/>
        </a:xfrm>
        <a:prstGeom prst="ellipse">
          <a:avLst/>
        </a:prstGeom>
        <a:solidFill>
          <a:srgbClr val="6E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262890</xdr:colOff>
      <xdr:row>79</xdr:row>
      <xdr:rowOff>190501</xdr:rowOff>
    </xdr:from>
    <xdr:to>
      <xdr:col>0</xdr:col>
      <xdr:colOff>830580</xdr:colOff>
      <xdr:row>82</xdr:row>
      <xdr:rowOff>72723</xdr:rowOff>
    </xdr:to>
    <xdr:pic>
      <xdr:nvPicPr>
        <xdr:cNvPr id="7" name="Graphique 6" descr="Utilisateurs">
          <a:extLst>
            <a:ext uri="{FF2B5EF4-FFF2-40B4-BE49-F238E27FC236}">
              <a16:creationId xmlns:a16="http://schemas.microsoft.com/office/drawing/2014/main" id="{3B7D2D9C-1DD8-45D3-9CAA-AFE7C5E0DCD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62890" y="17773651"/>
          <a:ext cx="567690" cy="668987"/>
        </a:xfrm>
        <a:prstGeom prst="rect">
          <a:avLst/>
        </a:prstGeom>
      </xdr:spPr>
    </xdr:pic>
    <xdr:clientData/>
  </xdr:twoCellAnchor>
  <xdr:twoCellAnchor>
    <xdr:from>
      <xdr:col>0</xdr:col>
      <xdr:colOff>53340</xdr:colOff>
      <xdr:row>45</xdr:row>
      <xdr:rowOff>76200</xdr:rowOff>
    </xdr:from>
    <xdr:to>
      <xdr:col>0</xdr:col>
      <xdr:colOff>1025340</xdr:colOff>
      <xdr:row>49</xdr:row>
      <xdr:rowOff>88080</xdr:rowOff>
    </xdr:to>
    <xdr:sp macro="" textlink="">
      <xdr:nvSpPr>
        <xdr:cNvPr id="16" name="Ellipse 15">
          <a:extLst>
            <a:ext uri="{FF2B5EF4-FFF2-40B4-BE49-F238E27FC236}">
              <a16:creationId xmlns:a16="http://schemas.microsoft.com/office/drawing/2014/main" id="{2018FF44-66B5-4A15-A4C1-D45B3DFC31F5}"/>
            </a:ext>
          </a:extLst>
        </xdr:cNvPr>
        <xdr:cNvSpPr/>
      </xdr:nvSpPr>
      <xdr:spPr>
        <a:xfrm>
          <a:off x="53340" y="4373880"/>
          <a:ext cx="972000" cy="972000"/>
        </a:xfrm>
        <a:prstGeom prst="ellipse">
          <a:avLst/>
        </a:prstGeom>
        <a:solidFill>
          <a:srgbClr val="E6BE1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175260</xdr:colOff>
      <xdr:row>45</xdr:row>
      <xdr:rowOff>236220</xdr:rowOff>
    </xdr:from>
    <xdr:to>
      <xdr:col>0</xdr:col>
      <xdr:colOff>891540</xdr:colOff>
      <xdr:row>49</xdr:row>
      <xdr:rowOff>1</xdr:rowOff>
    </xdr:to>
    <xdr:pic>
      <xdr:nvPicPr>
        <xdr:cNvPr id="19" name="Graphique 18" descr="Présentation avec camembert">
          <a:extLst>
            <a:ext uri="{FF2B5EF4-FFF2-40B4-BE49-F238E27FC236}">
              <a16:creationId xmlns:a16="http://schemas.microsoft.com/office/drawing/2014/main" id="{6A1523D6-4487-4FF4-8223-15F1CDCC2D9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75260" y="4533900"/>
          <a:ext cx="723900" cy="723900"/>
        </a:xfrm>
        <a:prstGeom prst="rect">
          <a:avLst/>
        </a:prstGeom>
      </xdr:spPr>
    </xdr:pic>
    <xdr:clientData/>
  </xdr:twoCellAnchor>
  <xdr:twoCellAnchor>
    <xdr:from>
      <xdr:col>0</xdr:col>
      <xdr:colOff>83820</xdr:colOff>
      <xdr:row>55</xdr:row>
      <xdr:rowOff>76200</xdr:rowOff>
    </xdr:from>
    <xdr:to>
      <xdr:col>0</xdr:col>
      <xdr:colOff>1055820</xdr:colOff>
      <xdr:row>59</xdr:row>
      <xdr:rowOff>88080</xdr:rowOff>
    </xdr:to>
    <xdr:sp macro="" textlink="">
      <xdr:nvSpPr>
        <xdr:cNvPr id="20" name="Ellipse 19">
          <a:extLst>
            <a:ext uri="{FF2B5EF4-FFF2-40B4-BE49-F238E27FC236}">
              <a16:creationId xmlns:a16="http://schemas.microsoft.com/office/drawing/2014/main" id="{17BDF3D6-222F-47D0-8E85-19ED666F5E62}"/>
            </a:ext>
          </a:extLst>
        </xdr:cNvPr>
        <xdr:cNvSpPr/>
      </xdr:nvSpPr>
      <xdr:spPr>
        <a:xfrm>
          <a:off x="83820" y="6423660"/>
          <a:ext cx="972000" cy="972000"/>
        </a:xfrm>
        <a:prstGeom prst="ellipse">
          <a:avLst/>
        </a:prstGeom>
        <a:solidFill>
          <a:srgbClr val="2D328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308609</xdr:colOff>
      <xdr:row>55</xdr:row>
      <xdr:rowOff>238125</xdr:rowOff>
    </xdr:from>
    <xdr:to>
      <xdr:col>0</xdr:col>
      <xdr:colOff>834390</xdr:colOff>
      <xdr:row>58</xdr:row>
      <xdr:rowOff>89535</xdr:rowOff>
    </xdr:to>
    <xdr:pic>
      <xdr:nvPicPr>
        <xdr:cNvPr id="23" name="Graphique 22" descr="Utilisateur">
          <a:extLst>
            <a:ext uri="{FF2B5EF4-FFF2-40B4-BE49-F238E27FC236}">
              <a16:creationId xmlns:a16="http://schemas.microsoft.com/office/drawing/2014/main" id="{8EBAC913-0243-4EC2-9B64-C881142A3DE9}"/>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08609" y="12268200"/>
          <a:ext cx="525781" cy="628650"/>
        </a:xfrm>
        <a:prstGeom prst="rect">
          <a:avLst/>
        </a:prstGeom>
      </xdr:spPr>
    </xdr:pic>
    <xdr:clientData/>
  </xdr:twoCellAnchor>
  <xdr:twoCellAnchor>
    <xdr:from>
      <xdr:col>0</xdr:col>
      <xdr:colOff>68580</xdr:colOff>
      <xdr:row>69</xdr:row>
      <xdr:rowOff>7620</xdr:rowOff>
    </xdr:from>
    <xdr:to>
      <xdr:col>0</xdr:col>
      <xdr:colOff>1040580</xdr:colOff>
      <xdr:row>73</xdr:row>
      <xdr:rowOff>19500</xdr:rowOff>
    </xdr:to>
    <xdr:sp macro="" textlink="">
      <xdr:nvSpPr>
        <xdr:cNvPr id="24" name="Ellipse 23">
          <a:extLst>
            <a:ext uri="{FF2B5EF4-FFF2-40B4-BE49-F238E27FC236}">
              <a16:creationId xmlns:a16="http://schemas.microsoft.com/office/drawing/2014/main" id="{C791FBAB-B05A-4FB3-AEA8-A0D930EDA7EF}"/>
            </a:ext>
          </a:extLst>
        </xdr:cNvPr>
        <xdr:cNvSpPr/>
      </xdr:nvSpPr>
      <xdr:spPr>
        <a:xfrm>
          <a:off x="68580" y="8816340"/>
          <a:ext cx="972000" cy="972000"/>
        </a:xfrm>
        <a:prstGeom prst="ellipse">
          <a:avLst/>
        </a:prstGeom>
        <a:solidFill>
          <a:srgbClr val="D27D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224790</xdr:colOff>
      <xdr:row>69</xdr:row>
      <xdr:rowOff>81916</xdr:rowOff>
    </xdr:from>
    <xdr:to>
      <xdr:col>0</xdr:col>
      <xdr:colOff>883920</xdr:colOff>
      <xdr:row>72</xdr:row>
      <xdr:rowOff>1</xdr:rowOff>
    </xdr:to>
    <xdr:pic>
      <xdr:nvPicPr>
        <xdr:cNvPr id="27" name="Graphique 26" descr="Voilier">
          <a:extLst>
            <a:ext uri="{FF2B5EF4-FFF2-40B4-BE49-F238E27FC236}">
              <a16:creationId xmlns:a16="http://schemas.microsoft.com/office/drawing/2014/main" id="{C9BA34A4-389B-4310-9E4E-2D2EFBD6E27F}"/>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224790" y="15255241"/>
          <a:ext cx="659130" cy="704850"/>
        </a:xfrm>
        <a:prstGeom prst="rect">
          <a:avLst/>
        </a:prstGeom>
      </xdr:spPr>
    </xdr:pic>
    <xdr:clientData/>
  </xdr:twoCellAnchor>
  <xdr:twoCellAnchor editAs="oneCell">
    <xdr:from>
      <xdr:col>0</xdr:col>
      <xdr:colOff>219075</xdr:colOff>
      <xdr:row>34</xdr:row>
      <xdr:rowOff>171450</xdr:rowOff>
    </xdr:from>
    <xdr:to>
      <xdr:col>0</xdr:col>
      <xdr:colOff>876300</xdr:colOff>
      <xdr:row>37</xdr:row>
      <xdr:rowOff>51435</xdr:rowOff>
    </xdr:to>
    <xdr:pic>
      <xdr:nvPicPr>
        <xdr:cNvPr id="18" name="Graphique 17" descr="Argent">
          <a:extLst>
            <a:ext uri="{FF2B5EF4-FFF2-40B4-BE49-F238E27FC236}">
              <a16:creationId xmlns:a16="http://schemas.microsoft.com/office/drawing/2014/main" id="{C872A6F6-2AED-4D23-BD01-CDEE143416F4}"/>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19075" y="7086600"/>
          <a:ext cx="657225" cy="666750"/>
        </a:xfrm>
        <a:prstGeom prst="rect">
          <a:avLst/>
        </a:prstGeom>
      </xdr:spPr>
    </xdr:pic>
    <xdr:clientData/>
  </xdr:twoCellAnchor>
  <xdr:twoCellAnchor>
    <xdr:from>
      <xdr:col>0</xdr:col>
      <xdr:colOff>205740</xdr:colOff>
      <xdr:row>17</xdr:row>
      <xdr:rowOff>83820</xdr:rowOff>
    </xdr:from>
    <xdr:to>
      <xdr:col>13</xdr:col>
      <xdr:colOff>609600</xdr:colOff>
      <xdr:row>32</xdr:row>
      <xdr:rowOff>53340</xdr:rowOff>
    </xdr:to>
    <xdr:graphicFrame macro="">
      <xdr:nvGraphicFramePr>
        <xdr:cNvPr id="21" name="Graphique 20">
          <a:extLst>
            <a:ext uri="{FF2B5EF4-FFF2-40B4-BE49-F238E27FC236}">
              <a16:creationId xmlns:a16="http://schemas.microsoft.com/office/drawing/2014/main" id="{A8D1F288-92F7-4041-BCE9-951A9C6FF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99060</xdr:colOff>
      <xdr:row>0</xdr:row>
      <xdr:rowOff>99060</xdr:rowOff>
    </xdr:from>
    <xdr:to>
      <xdr:col>1</xdr:col>
      <xdr:colOff>764345</xdr:colOff>
      <xdr:row>2</xdr:row>
      <xdr:rowOff>114300</xdr:rowOff>
    </xdr:to>
    <xdr:sp macro="" textlink="">
      <xdr:nvSpPr>
        <xdr:cNvPr id="5" name="Rectangle 4">
          <a:extLst>
            <a:ext uri="{FF2B5EF4-FFF2-40B4-BE49-F238E27FC236}">
              <a16:creationId xmlns:a16="http://schemas.microsoft.com/office/drawing/2014/main" id="{F9759BAB-E39F-4678-9F2C-035919999277}"/>
            </a:ext>
          </a:extLst>
        </xdr:cNvPr>
        <xdr:cNvSpPr/>
      </xdr:nvSpPr>
      <xdr:spPr>
        <a:xfrm>
          <a:off x="99060" y="99060"/>
          <a:ext cx="1815905" cy="548640"/>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167640</xdr:colOff>
      <xdr:row>0</xdr:row>
      <xdr:rowOff>0</xdr:rowOff>
    </xdr:from>
    <xdr:to>
      <xdr:col>1</xdr:col>
      <xdr:colOff>340988</xdr:colOff>
      <xdr:row>2</xdr:row>
      <xdr:rowOff>132576</xdr:rowOff>
    </xdr:to>
    <xdr:pic>
      <xdr:nvPicPr>
        <xdr:cNvPr id="2" name="Picture 2" descr="RÃ©sultat de recherche d'images pour &quot;FFVoile&quot;">
          <a:extLst>
            <a:ext uri="{FF2B5EF4-FFF2-40B4-BE49-F238E27FC236}">
              <a16:creationId xmlns:a16="http://schemas.microsoft.com/office/drawing/2014/main" id="{545A5EB3-EB33-45B6-B716-E6AA7760F42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67640" y="0"/>
          <a:ext cx="1323968" cy="665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381921</xdr:colOff>
      <xdr:row>9</xdr:row>
      <xdr:rowOff>83330</xdr:rowOff>
    </xdr:from>
    <xdr:to>
      <xdr:col>7</xdr:col>
      <xdr:colOff>493395</xdr:colOff>
      <xdr:row>11</xdr:row>
      <xdr:rowOff>81915</xdr:rowOff>
    </xdr:to>
    <xdr:sp macro="" textlink="">
      <xdr:nvSpPr>
        <xdr:cNvPr id="2" name="Espace réservé du contenu 2">
          <a:extLst>
            <a:ext uri="{FF2B5EF4-FFF2-40B4-BE49-F238E27FC236}">
              <a16:creationId xmlns:a16="http://schemas.microsoft.com/office/drawing/2014/main" id="{801DA7CE-4446-4AB7-913D-65FBBBDE07C1}"/>
            </a:ext>
          </a:extLst>
        </xdr:cNvPr>
        <xdr:cNvSpPr txBox="1">
          <a:spLocks/>
        </xdr:cNvSpPr>
      </xdr:nvSpPr>
      <xdr:spPr bwMode="auto">
        <a:xfrm>
          <a:off x="5136801" y="1767350"/>
          <a:ext cx="903954" cy="36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marL="0" lvl="1" indent="0" algn="ctr" eaLnBrk="1" hangingPunct="1">
            <a:spcBef>
              <a:spcPts val="0"/>
            </a:spcBef>
            <a:spcAft>
              <a:spcPts val="1200"/>
            </a:spcAft>
            <a:buClrTx/>
            <a:buNone/>
            <a:tabLst>
              <a:tab pos="623888" algn="l"/>
              <a:tab pos="1254125" algn="l"/>
            </a:tabLst>
            <a:defRPr/>
          </a:pPr>
          <a:r>
            <a:rPr lang="fr-FR" altLang="fr-FR" sz="1000" b="1">
              <a:solidFill>
                <a:srgbClr val="44546A"/>
              </a:solidFill>
            </a:rPr>
            <a:t>Le bilan comptable</a:t>
          </a:r>
        </a:p>
      </xdr:txBody>
    </xdr:sp>
    <xdr:clientData/>
  </xdr:twoCellAnchor>
  <xdr:twoCellAnchor>
    <xdr:from>
      <xdr:col>6</xdr:col>
      <xdr:colOff>421509</xdr:colOff>
      <xdr:row>5</xdr:row>
      <xdr:rowOff>65583</xdr:rowOff>
    </xdr:from>
    <xdr:to>
      <xdr:col>8</xdr:col>
      <xdr:colOff>608248</xdr:colOff>
      <xdr:row>16</xdr:row>
      <xdr:rowOff>28574</xdr:rowOff>
    </xdr:to>
    <xdr:grpSp>
      <xdr:nvGrpSpPr>
        <xdr:cNvPr id="3" name="Group 2">
          <a:extLst>
            <a:ext uri="{FF2B5EF4-FFF2-40B4-BE49-F238E27FC236}">
              <a16:creationId xmlns:a16="http://schemas.microsoft.com/office/drawing/2014/main" id="{56E3BA7B-B57A-4DCA-8BAE-8065CED2C815}"/>
            </a:ext>
          </a:extLst>
        </xdr:cNvPr>
        <xdr:cNvGrpSpPr/>
      </xdr:nvGrpSpPr>
      <xdr:grpSpPr>
        <a:xfrm rot="10800000">
          <a:off x="5176389" y="1018083"/>
          <a:ext cx="1771699" cy="1974671"/>
          <a:chOff x="2051720" y="2290328"/>
          <a:chExt cx="2454909" cy="2734172"/>
        </a:xfrm>
        <a:effectLst/>
      </xdr:grpSpPr>
      <xdr:sp macro="" textlink="">
        <xdr:nvSpPr>
          <xdr:cNvPr id="4" name="Oval 3">
            <a:extLst>
              <a:ext uri="{FF2B5EF4-FFF2-40B4-BE49-F238E27FC236}">
                <a16:creationId xmlns:a16="http://schemas.microsoft.com/office/drawing/2014/main" id="{40AAE5B1-8375-7310-DF97-1BF82BA9770D}"/>
              </a:ext>
            </a:extLst>
          </xdr:cNvPr>
          <xdr:cNvSpPr/>
        </xdr:nvSpPr>
        <xdr:spPr>
          <a:xfrm>
            <a:off x="3370129" y="3084588"/>
            <a:ext cx="1136500" cy="1136500"/>
          </a:xfrm>
          <a:prstGeom prst="ellipse">
            <a:avLst/>
          </a:prstGeom>
          <a:noFill/>
          <a:ln w="25400" cap="flat" cmpd="sng" algn="ctr">
            <a:solidFill>
              <a:srgbClr val="44546A"/>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FFFFFF"/>
              </a:solidFill>
              <a:cs typeface="Arial" pitchFamily="34" charset="0"/>
            </a:endParaRPr>
          </a:p>
        </xdr:txBody>
      </xdr:sp>
      <xdr:sp macro="" textlink="">
        <xdr:nvSpPr>
          <xdr:cNvPr id="5" name="Oval 4">
            <a:extLst>
              <a:ext uri="{FF2B5EF4-FFF2-40B4-BE49-F238E27FC236}">
                <a16:creationId xmlns:a16="http://schemas.microsoft.com/office/drawing/2014/main" id="{F9AC11AB-C36E-0A70-85BB-07C03FD707B0}"/>
              </a:ext>
            </a:extLst>
          </xdr:cNvPr>
          <xdr:cNvSpPr/>
        </xdr:nvSpPr>
        <xdr:spPr>
          <a:xfrm>
            <a:off x="2051720" y="3282923"/>
            <a:ext cx="748982" cy="748982"/>
          </a:xfrm>
          <a:prstGeom prst="ellipse">
            <a:avLst/>
          </a:prstGeom>
          <a:noFill/>
          <a:ln w="25400" cap="flat" cmpd="sng" algn="ctr">
            <a:solidFill>
              <a:srgbClr val="44546A"/>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FFFFFF"/>
              </a:solidFill>
              <a:cs typeface="Arial" pitchFamily="34" charset="0"/>
            </a:endParaRPr>
          </a:p>
        </xdr:txBody>
      </xdr:sp>
      <xdr:sp macro="" textlink="">
        <xdr:nvSpPr>
          <xdr:cNvPr id="6" name="Oval 5">
            <a:extLst>
              <a:ext uri="{FF2B5EF4-FFF2-40B4-BE49-F238E27FC236}">
                <a16:creationId xmlns:a16="http://schemas.microsoft.com/office/drawing/2014/main" id="{B1109B0D-4D13-8C0E-C958-430CEF60FB28}"/>
              </a:ext>
            </a:extLst>
          </xdr:cNvPr>
          <xdr:cNvSpPr/>
        </xdr:nvSpPr>
        <xdr:spPr>
          <a:xfrm>
            <a:off x="2503258" y="2290328"/>
            <a:ext cx="748982" cy="748982"/>
          </a:xfrm>
          <a:prstGeom prst="ellipse">
            <a:avLst/>
          </a:prstGeom>
          <a:noFill/>
          <a:ln w="25400" cap="flat" cmpd="sng" algn="ctr">
            <a:solidFill>
              <a:srgbClr val="44546A"/>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FFFFFF"/>
              </a:solidFill>
              <a:cs typeface="Arial" pitchFamily="34" charset="0"/>
            </a:endParaRPr>
          </a:p>
        </xdr:txBody>
      </xdr:sp>
      <xdr:sp macro="" textlink="">
        <xdr:nvSpPr>
          <xdr:cNvPr id="7" name="Oval 6">
            <a:extLst>
              <a:ext uri="{FF2B5EF4-FFF2-40B4-BE49-F238E27FC236}">
                <a16:creationId xmlns:a16="http://schemas.microsoft.com/office/drawing/2014/main" id="{E888CE40-1A5E-7AB3-72B6-8F9628830912}"/>
              </a:ext>
            </a:extLst>
          </xdr:cNvPr>
          <xdr:cNvSpPr/>
        </xdr:nvSpPr>
        <xdr:spPr>
          <a:xfrm>
            <a:off x="2503258" y="4275518"/>
            <a:ext cx="748982" cy="748982"/>
          </a:xfrm>
          <a:prstGeom prst="ellipse">
            <a:avLst/>
          </a:prstGeom>
          <a:noFill/>
          <a:ln w="25400" cap="flat" cmpd="sng" algn="ctr">
            <a:solidFill>
              <a:srgbClr val="44546A"/>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FFFFFF"/>
              </a:solidFill>
              <a:cs typeface="Arial" pitchFamily="34" charset="0"/>
            </a:endParaRPr>
          </a:p>
        </xdr:txBody>
      </xdr:sp>
      <xdr:cxnSp macro="">
        <xdr:nvCxnSpPr>
          <xdr:cNvPr id="8" name="Straight Connector 7">
            <a:extLst>
              <a:ext uri="{FF2B5EF4-FFF2-40B4-BE49-F238E27FC236}">
                <a16:creationId xmlns:a16="http://schemas.microsoft.com/office/drawing/2014/main" id="{E871AF5B-6809-D029-E78C-83FCA049F64D}"/>
              </a:ext>
            </a:extLst>
          </xdr:cNvPr>
          <xdr:cNvCxnSpPr>
            <a:stCxn id="4" idx="1"/>
            <a:endCxn id="6" idx="5"/>
          </xdr:cNvCxnSpPr>
        </xdr:nvCxnSpPr>
        <xdr:spPr>
          <a:xfrm flipH="1" flipV="1">
            <a:off x="3142554" y="2929624"/>
            <a:ext cx="394012" cy="321401"/>
          </a:xfrm>
          <a:prstGeom prst="line">
            <a:avLst/>
          </a:prstGeom>
          <a:noFill/>
          <a:ln w="25400" cap="flat" cmpd="sng" algn="ctr">
            <a:solidFill>
              <a:srgbClr val="44546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7F126895-B787-12E9-CB1F-F76C926092D0}"/>
              </a:ext>
            </a:extLst>
          </xdr:cNvPr>
          <xdr:cNvCxnSpPr>
            <a:stCxn id="4" idx="2"/>
            <a:endCxn id="5" idx="6"/>
          </xdr:cNvCxnSpPr>
        </xdr:nvCxnSpPr>
        <xdr:spPr>
          <a:xfrm flipH="1">
            <a:off x="2800702" y="3652839"/>
            <a:ext cx="569427" cy="4576"/>
          </a:xfrm>
          <a:prstGeom prst="line">
            <a:avLst/>
          </a:prstGeom>
          <a:noFill/>
          <a:ln w="25400" cap="flat" cmpd="sng" algn="ctr">
            <a:solidFill>
              <a:srgbClr val="44546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C1A8486E-EEB4-8231-04CE-0B899ECB0BD6}"/>
              </a:ext>
            </a:extLst>
          </xdr:cNvPr>
          <xdr:cNvCxnSpPr>
            <a:stCxn id="4" idx="3"/>
            <a:endCxn id="7" idx="7"/>
          </xdr:cNvCxnSpPr>
        </xdr:nvCxnSpPr>
        <xdr:spPr>
          <a:xfrm flipH="1">
            <a:off x="3142554" y="4054651"/>
            <a:ext cx="394012" cy="330553"/>
          </a:xfrm>
          <a:prstGeom prst="line">
            <a:avLst/>
          </a:prstGeom>
          <a:noFill/>
          <a:ln w="25400" cap="flat" cmpd="sng" algn="ctr">
            <a:solidFill>
              <a:srgbClr val="44546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677575</xdr:colOff>
      <xdr:row>6</xdr:row>
      <xdr:rowOff>63334</xdr:rowOff>
    </xdr:from>
    <xdr:to>
      <xdr:col>8</xdr:col>
      <xdr:colOff>154305</xdr:colOff>
      <xdr:row>7</xdr:row>
      <xdr:rowOff>88124</xdr:rowOff>
    </xdr:to>
    <xdr:sp macro="" textlink="">
      <xdr:nvSpPr>
        <xdr:cNvPr id="11" name="Rounded Rectangle 27">
          <a:extLst>
            <a:ext uri="{FF2B5EF4-FFF2-40B4-BE49-F238E27FC236}">
              <a16:creationId xmlns:a16="http://schemas.microsoft.com/office/drawing/2014/main" id="{C6820C53-C6F0-4C9B-B1C4-6FBB1C35E246}"/>
            </a:ext>
          </a:extLst>
        </xdr:cNvPr>
        <xdr:cNvSpPr/>
      </xdr:nvSpPr>
      <xdr:spPr>
        <a:xfrm>
          <a:off x="6224935" y="1198714"/>
          <a:ext cx="269210" cy="207670"/>
        </a:xfrm>
        <a:custGeom>
          <a:avLst/>
          <a:gdLst/>
          <a:ahLst/>
          <a:cxnLst/>
          <a:rect l="l" t="t" r="r" b="b"/>
          <a:pathLst>
            <a:path w="3186824" h="2447912">
              <a:moveTo>
                <a:pt x="1917737" y="1021643"/>
              </a:moveTo>
              <a:cubicBezTo>
                <a:pt x="2188548" y="1021643"/>
                <a:pt x="2408083" y="1241178"/>
                <a:pt x="2408083" y="1511989"/>
              </a:cubicBezTo>
              <a:cubicBezTo>
                <a:pt x="2408083" y="1782800"/>
                <a:pt x="2188548" y="2002335"/>
                <a:pt x="1917737" y="2002335"/>
              </a:cubicBezTo>
              <a:cubicBezTo>
                <a:pt x="1646926" y="2002335"/>
                <a:pt x="1427391" y="1782800"/>
                <a:pt x="1427391" y="1511989"/>
              </a:cubicBezTo>
              <a:cubicBezTo>
                <a:pt x="1427391" y="1241178"/>
                <a:pt x="1646926" y="1021643"/>
                <a:pt x="1917737" y="1021643"/>
              </a:cubicBezTo>
              <a:close/>
              <a:moveTo>
                <a:pt x="1917737" y="827913"/>
              </a:moveTo>
              <a:cubicBezTo>
                <a:pt x="1539932" y="827913"/>
                <a:pt x="1233661" y="1134184"/>
                <a:pt x="1233661" y="1511989"/>
              </a:cubicBezTo>
              <a:cubicBezTo>
                <a:pt x="1233661" y="1889794"/>
                <a:pt x="1539932" y="2196065"/>
                <a:pt x="1917737" y="2196065"/>
              </a:cubicBezTo>
              <a:cubicBezTo>
                <a:pt x="2295542" y="2196065"/>
                <a:pt x="2601813" y="1889794"/>
                <a:pt x="2601813" y="1511989"/>
              </a:cubicBezTo>
              <a:cubicBezTo>
                <a:pt x="2601813" y="1134184"/>
                <a:pt x="2295542" y="827913"/>
                <a:pt x="1917737" y="827913"/>
              </a:cubicBezTo>
              <a:close/>
              <a:moveTo>
                <a:pt x="1112286" y="675885"/>
              </a:moveTo>
              <a:lnTo>
                <a:pt x="1112286" y="830188"/>
              </a:lnTo>
              <a:lnTo>
                <a:pt x="1328310" y="830188"/>
              </a:lnTo>
              <a:lnTo>
                <a:pt x="1328310" y="675885"/>
              </a:lnTo>
              <a:close/>
              <a:moveTo>
                <a:pt x="2586084" y="626422"/>
              </a:moveTo>
              <a:lnTo>
                <a:pt x="2586084" y="830188"/>
              </a:lnTo>
              <a:lnTo>
                <a:pt x="3001340" y="830188"/>
              </a:lnTo>
              <a:lnTo>
                <a:pt x="3001340" y="626422"/>
              </a:lnTo>
              <a:close/>
              <a:moveTo>
                <a:pt x="1593701" y="108218"/>
              </a:moveTo>
              <a:lnTo>
                <a:pt x="1593701" y="432905"/>
              </a:lnTo>
              <a:lnTo>
                <a:pt x="2241773" y="432905"/>
              </a:lnTo>
              <a:lnTo>
                <a:pt x="2241773" y="108218"/>
              </a:lnTo>
              <a:close/>
              <a:moveTo>
                <a:pt x="1452512" y="0"/>
              </a:moveTo>
              <a:lnTo>
                <a:pt x="2382963" y="0"/>
              </a:lnTo>
              <a:cubicBezTo>
                <a:pt x="2433311" y="0"/>
                <a:pt x="2474127" y="40816"/>
                <a:pt x="2474127" y="91164"/>
              </a:cubicBezTo>
              <a:lnTo>
                <a:pt x="2474127" y="432905"/>
              </a:lnTo>
              <a:lnTo>
                <a:pt x="2933014" y="432905"/>
              </a:lnTo>
              <a:cubicBezTo>
                <a:pt x="3073189" y="432905"/>
                <a:pt x="3186824" y="546540"/>
                <a:pt x="3186824" y="686715"/>
              </a:cubicBezTo>
              <a:lnTo>
                <a:pt x="3186824" y="2194102"/>
              </a:lnTo>
              <a:cubicBezTo>
                <a:pt x="3186824" y="2334277"/>
                <a:pt x="3073189" y="2447912"/>
                <a:pt x="2933014" y="2447912"/>
              </a:cubicBezTo>
              <a:lnTo>
                <a:pt x="253810" y="2447912"/>
              </a:lnTo>
              <a:cubicBezTo>
                <a:pt x="113635" y="2447912"/>
                <a:pt x="0" y="2334277"/>
                <a:pt x="0" y="2194102"/>
              </a:cubicBezTo>
              <a:lnTo>
                <a:pt x="0" y="686715"/>
              </a:lnTo>
              <a:cubicBezTo>
                <a:pt x="0" y="546540"/>
                <a:pt x="113635" y="432905"/>
                <a:pt x="253810" y="432905"/>
              </a:cubicBezTo>
              <a:lnTo>
                <a:pt x="307082" y="432905"/>
              </a:lnTo>
              <a:lnTo>
                <a:pt x="307082" y="313169"/>
              </a:lnTo>
              <a:cubicBezTo>
                <a:pt x="307082" y="287995"/>
                <a:pt x="327490" y="267587"/>
                <a:pt x="352664" y="267587"/>
              </a:cubicBezTo>
              <a:lnTo>
                <a:pt x="817888" y="267587"/>
              </a:lnTo>
              <a:cubicBezTo>
                <a:pt x="843062" y="267587"/>
                <a:pt x="863470" y="287995"/>
                <a:pt x="863470" y="313169"/>
              </a:cubicBezTo>
              <a:lnTo>
                <a:pt x="863470" y="432905"/>
              </a:lnTo>
              <a:lnTo>
                <a:pt x="1361348" y="432905"/>
              </a:lnTo>
              <a:lnTo>
                <a:pt x="1361348" y="91164"/>
              </a:lnTo>
              <a:cubicBezTo>
                <a:pt x="1361348" y="40816"/>
                <a:pt x="1402164" y="0"/>
                <a:pt x="1452512" y="0"/>
              </a:cubicBezTo>
              <a:close/>
            </a:path>
          </a:pathLst>
        </a:custGeom>
        <a:solidFill>
          <a:srgbClr val="44546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a:solidFill>
              <a:srgbClr val="FFFFFF"/>
            </a:solidFill>
          </a:endParaRPr>
        </a:p>
      </xdr:txBody>
    </xdr:sp>
    <xdr:clientData/>
  </xdr:twoCellAnchor>
  <xdr:twoCellAnchor>
    <xdr:from>
      <xdr:col>8</xdr:col>
      <xdr:colOff>363847</xdr:colOff>
      <xdr:row>5</xdr:row>
      <xdr:rowOff>164662</xdr:rowOff>
    </xdr:from>
    <xdr:to>
      <xdr:col>11</xdr:col>
      <xdr:colOff>761999</xdr:colOff>
      <xdr:row>8</xdr:row>
      <xdr:rowOff>56648</xdr:rowOff>
    </xdr:to>
    <xdr:sp macro="" textlink="">
      <xdr:nvSpPr>
        <xdr:cNvPr id="12" name="Rectangle 11">
          <a:extLst>
            <a:ext uri="{FF2B5EF4-FFF2-40B4-BE49-F238E27FC236}">
              <a16:creationId xmlns:a16="http://schemas.microsoft.com/office/drawing/2014/main" id="{FF8DFD21-0F9E-4B4B-9D1E-4ECA9E1B93BB}"/>
            </a:ext>
          </a:extLst>
        </xdr:cNvPr>
        <xdr:cNvSpPr/>
      </xdr:nvSpPr>
      <xdr:spPr>
        <a:xfrm>
          <a:off x="6703687" y="1117162"/>
          <a:ext cx="2775592" cy="440626"/>
        </a:xfrm>
        <a:prstGeom prst="rect">
          <a:avLst/>
        </a:prstGeom>
      </xdr:spPr>
      <xdr:txBody>
        <a:bodyPr wrap="square">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1000" b="1">
              <a:solidFill>
                <a:srgbClr val="44546A"/>
              </a:solidFill>
            </a:rPr>
            <a:t>Photographie de la situation patrimoniale</a:t>
          </a:r>
        </a:p>
      </xdr:txBody>
    </xdr:sp>
    <xdr:clientData/>
  </xdr:twoCellAnchor>
  <xdr:twoCellAnchor>
    <xdr:from>
      <xdr:col>8</xdr:col>
      <xdr:colOff>704711</xdr:colOff>
      <xdr:row>9</xdr:row>
      <xdr:rowOff>73548</xdr:rowOff>
    </xdr:from>
    <xdr:to>
      <xdr:col>11</xdr:col>
      <xdr:colOff>666750</xdr:colOff>
      <xdr:row>11</xdr:row>
      <xdr:rowOff>140785</xdr:rowOff>
    </xdr:to>
    <xdr:sp macro="" textlink="">
      <xdr:nvSpPr>
        <xdr:cNvPr id="13" name="Rectangle 12">
          <a:extLst>
            <a:ext uri="{FF2B5EF4-FFF2-40B4-BE49-F238E27FC236}">
              <a16:creationId xmlns:a16="http://schemas.microsoft.com/office/drawing/2014/main" id="{96B0C639-A728-46B0-8298-F965B89C0A43}"/>
            </a:ext>
          </a:extLst>
        </xdr:cNvPr>
        <xdr:cNvSpPr/>
      </xdr:nvSpPr>
      <xdr:spPr>
        <a:xfrm>
          <a:off x="7044551" y="1757568"/>
          <a:ext cx="2339479" cy="432997"/>
        </a:xfrm>
        <a:prstGeom prst="rect">
          <a:avLst/>
        </a:prstGeom>
      </xdr:spPr>
      <xdr:txBody>
        <a:bodyPr wrap="square">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1000" b="1">
              <a:solidFill>
                <a:srgbClr val="44546A"/>
              </a:solidFill>
            </a:rPr>
            <a:t>Il retrace tout ce que la structure possède…</a:t>
          </a:r>
        </a:p>
      </xdr:txBody>
    </xdr:sp>
    <xdr:clientData/>
  </xdr:twoCellAnchor>
  <xdr:twoCellAnchor>
    <xdr:from>
      <xdr:col>8</xdr:col>
      <xdr:colOff>321097</xdr:colOff>
      <xdr:row>14</xdr:row>
      <xdr:rowOff>26055</xdr:rowOff>
    </xdr:from>
    <xdr:to>
      <xdr:col>11</xdr:col>
      <xdr:colOff>628650</xdr:colOff>
      <xdr:row>15</xdr:row>
      <xdr:rowOff>76200</xdr:rowOff>
    </xdr:to>
    <xdr:sp macro="" textlink="">
      <xdr:nvSpPr>
        <xdr:cNvPr id="14" name="Rectangle 13">
          <a:extLst>
            <a:ext uri="{FF2B5EF4-FFF2-40B4-BE49-F238E27FC236}">
              <a16:creationId xmlns:a16="http://schemas.microsoft.com/office/drawing/2014/main" id="{97AF15B5-D656-497F-AF44-AFEF4838B3CA}"/>
            </a:ext>
          </a:extLst>
        </xdr:cNvPr>
        <xdr:cNvSpPr/>
      </xdr:nvSpPr>
      <xdr:spPr>
        <a:xfrm>
          <a:off x="6660937" y="2624475"/>
          <a:ext cx="2684993" cy="233025"/>
        </a:xfrm>
        <a:prstGeom prst="rect">
          <a:avLst/>
        </a:prstGeom>
      </xdr:spPr>
      <xdr:txBody>
        <a:bodyPr wrap="square">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1000" b="1">
              <a:solidFill>
                <a:srgbClr val="44546A"/>
              </a:solidFill>
            </a:rPr>
            <a:t>…Et la manière dont elle l’a financé</a:t>
          </a:r>
        </a:p>
      </xdr:txBody>
    </xdr:sp>
    <xdr:clientData/>
  </xdr:twoCellAnchor>
  <xdr:twoCellAnchor>
    <xdr:from>
      <xdr:col>7</xdr:col>
      <xdr:colOff>626067</xdr:colOff>
      <xdr:row>14</xdr:row>
      <xdr:rowOff>20955</xdr:rowOff>
    </xdr:from>
    <xdr:to>
      <xdr:col>8</xdr:col>
      <xdr:colOff>193421</xdr:colOff>
      <xdr:row>15</xdr:row>
      <xdr:rowOff>95370</xdr:rowOff>
    </xdr:to>
    <xdr:sp macro="" textlink="">
      <xdr:nvSpPr>
        <xdr:cNvPr id="15" name="Block Arc 10">
          <a:extLst>
            <a:ext uri="{FF2B5EF4-FFF2-40B4-BE49-F238E27FC236}">
              <a16:creationId xmlns:a16="http://schemas.microsoft.com/office/drawing/2014/main" id="{0F3B8B44-5AD5-42BC-9A1A-BDCE993B8F13}"/>
            </a:ext>
          </a:extLst>
        </xdr:cNvPr>
        <xdr:cNvSpPr/>
      </xdr:nvSpPr>
      <xdr:spPr>
        <a:xfrm>
          <a:off x="6173427" y="2619375"/>
          <a:ext cx="359834" cy="257295"/>
        </a:xfrm>
        <a:custGeom>
          <a:avLst/>
          <a:gdLst/>
          <a:ahLst/>
          <a:cxnLst/>
          <a:rect l="l" t="t" r="r" b="b"/>
          <a:pathLst>
            <a:path w="3219104" h="2180445">
              <a:moveTo>
                <a:pt x="631935" y="660566"/>
              </a:moveTo>
              <a:cubicBezTo>
                <a:pt x="582229" y="660566"/>
                <a:pt x="541935" y="700860"/>
                <a:pt x="541935" y="750566"/>
              </a:cubicBezTo>
              <a:cubicBezTo>
                <a:pt x="541935" y="800272"/>
                <a:pt x="582229" y="840566"/>
                <a:pt x="631935" y="840566"/>
              </a:cubicBezTo>
              <a:cubicBezTo>
                <a:pt x="681641" y="840566"/>
                <a:pt x="721935" y="800272"/>
                <a:pt x="721935" y="750566"/>
              </a:cubicBezTo>
              <a:cubicBezTo>
                <a:pt x="721935" y="700860"/>
                <a:pt x="681641" y="660566"/>
                <a:pt x="631935" y="660566"/>
              </a:cubicBezTo>
              <a:close/>
              <a:moveTo>
                <a:pt x="2920524" y="132986"/>
              </a:moveTo>
              <a:cubicBezTo>
                <a:pt x="2884582" y="132986"/>
                <a:pt x="2855445" y="171564"/>
                <a:pt x="2855445" y="219152"/>
              </a:cubicBezTo>
              <a:cubicBezTo>
                <a:pt x="2855445" y="266740"/>
                <a:pt x="2884582" y="305318"/>
                <a:pt x="2920524" y="305318"/>
              </a:cubicBezTo>
              <a:cubicBezTo>
                <a:pt x="2956466" y="305318"/>
                <a:pt x="2985603" y="266740"/>
                <a:pt x="2985603" y="219152"/>
              </a:cubicBezTo>
              <a:cubicBezTo>
                <a:pt x="2985603" y="171564"/>
                <a:pt x="2956466" y="132986"/>
                <a:pt x="2920524" y="132986"/>
              </a:cubicBezTo>
              <a:close/>
              <a:moveTo>
                <a:pt x="1840097" y="123357"/>
              </a:moveTo>
              <a:cubicBezTo>
                <a:pt x="1690593" y="125267"/>
                <a:pt x="1541569" y="163386"/>
                <a:pt x="1407089" y="237534"/>
              </a:cubicBezTo>
              <a:lnTo>
                <a:pt x="1442443" y="299445"/>
              </a:lnTo>
              <a:cubicBezTo>
                <a:pt x="1690026" y="162934"/>
                <a:pt x="1991162" y="159087"/>
                <a:pt x="2242273" y="289227"/>
              </a:cubicBezTo>
              <a:lnTo>
                <a:pt x="2275978" y="226435"/>
              </a:lnTo>
              <a:cubicBezTo>
                <a:pt x="2139582" y="155746"/>
                <a:pt x="1989600" y="121447"/>
                <a:pt x="1840097" y="123357"/>
              </a:cubicBezTo>
              <a:close/>
              <a:moveTo>
                <a:pt x="1808744" y="1233"/>
              </a:moveTo>
              <a:cubicBezTo>
                <a:pt x="2156106" y="-14520"/>
                <a:pt x="2554236" y="122009"/>
                <a:pt x="2727916" y="332053"/>
              </a:cubicBezTo>
              <a:lnTo>
                <a:pt x="2797407" y="426906"/>
              </a:lnTo>
              <a:cubicBezTo>
                <a:pt x="2816730" y="407744"/>
                <a:pt x="2822914" y="396798"/>
                <a:pt x="2848347" y="374270"/>
              </a:cubicBezTo>
              <a:cubicBezTo>
                <a:pt x="2789714" y="335227"/>
                <a:pt x="2770554" y="301522"/>
                <a:pt x="2770554" y="211287"/>
              </a:cubicBezTo>
              <a:cubicBezTo>
                <a:pt x="2770554" y="109060"/>
                <a:pt x="2826850" y="34523"/>
                <a:pt x="2918697" y="33333"/>
              </a:cubicBezTo>
              <a:cubicBezTo>
                <a:pt x="3010544" y="32143"/>
                <a:pt x="3068737" y="122977"/>
                <a:pt x="3064459" y="218431"/>
              </a:cubicBezTo>
              <a:cubicBezTo>
                <a:pt x="3062319" y="266188"/>
                <a:pt x="3063213" y="242475"/>
                <a:pt x="3054577" y="285936"/>
              </a:cubicBezTo>
              <a:cubicBezTo>
                <a:pt x="3088600" y="260795"/>
                <a:pt x="3146396" y="297212"/>
                <a:pt x="3198377" y="27802"/>
              </a:cubicBezTo>
              <a:cubicBezTo>
                <a:pt x="3270974" y="270322"/>
                <a:pt x="3142267" y="378871"/>
                <a:pt x="2977023" y="405424"/>
              </a:cubicBezTo>
              <a:cubicBezTo>
                <a:pt x="2937650" y="455263"/>
                <a:pt x="2906651" y="507366"/>
                <a:pt x="2854455" y="531728"/>
              </a:cubicBezTo>
              <a:cubicBezTo>
                <a:pt x="2854593" y="531917"/>
                <a:pt x="2854687" y="532126"/>
                <a:pt x="2854781" y="532336"/>
              </a:cubicBezTo>
              <a:lnTo>
                <a:pt x="2914835" y="719911"/>
              </a:lnTo>
              <a:cubicBezTo>
                <a:pt x="2982387" y="1030651"/>
                <a:pt x="2875068" y="1334999"/>
                <a:pt x="2751965" y="1458417"/>
              </a:cubicBezTo>
              <a:cubicBezTo>
                <a:pt x="2718119" y="1752479"/>
                <a:pt x="2636178" y="1904762"/>
                <a:pt x="2564924" y="2133185"/>
              </a:cubicBezTo>
              <a:cubicBezTo>
                <a:pt x="2548001" y="2174319"/>
                <a:pt x="2290597" y="2162941"/>
                <a:pt x="2284362" y="2130560"/>
              </a:cubicBezTo>
              <a:cubicBezTo>
                <a:pt x="2253189" y="1989654"/>
                <a:pt x="2205984" y="1832997"/>
                <a:pt x="2190842" y="1681589"/>
              </a:cubicBezTo>
              <a:cubicBezTo>
                <a:pt x="1937891" y="1727975"/>
                <a:pt x="1628829" y="1727099"/>
                <a:pt x="1429318" y="1710471"/>
              </a:cubicBezTo>
              <a:cubicBezTo>
                <a:pt x="1387456" y="1891634"/>
                <a:pt x="1268107" y="2057044"/>
                <a:pt x="1143413" y="2180445"/>
              </a:cubicBezTo>
              <a:lnTo>
                <a:pt x="943012" y="2180445"/>
              </a:lnTo>
              <a:cubicBezTo>
                <a:pt x="894916" y="2170818"/>
                <a:pt x="902932" y="1825120"/>
                <a:pt x="910948" y="1650083"/>
              </a:cubicBezTo>
              <a:cubicBezTo>
                <a:pt x="600994" y="1508303"/>
                <a:pt x="-80369" y="1319263"/>
                <a:pt x="7807" y="838786"/>
              </a:cubicBezTo>
              <a:cubicBezTo>
                <a:pt x="13151" y="796777"/>
                <a:pt x="184160" y="802028"/>
                <a:pt x="275009" y="799402"/>
              </a:cubicBezTo>
              <a:cubicBezTo>
                <a:pt x="369419" y="659373"/>
                <a:pt x="418407" y="582356"/>
                <a:pt x="555570" y="465957"/>
              </a:cubicBezTo>
              <a:cubicBezTo>
                <a:pt x="547554" y="374062"/>
                <a:pt x="496786" y="206026"/>
                <a:pt x="531522" y="190273"/>
              </a:cubicBezTo>
              <a:cubicBezTo>
                <a:pt x="764877" y="64246"/>
                <a:pt x="803177" y="250661"/>
                <a:pt x="924308" y="355683"/>
              </a:cubicBezTo>
              <a:cubicBezTo>
                <a:pt x="1130053" y="143013"/>
                <a:pt x="1554903" y="11735"/>
                <a:pt x="1808744" y="1233"/>
              </a:cubicBezTo>
              <a:close/>
            </a:path>
          </a:pathLst>
        </a:custGeom>
        <a:solidFill>
          <a:srgbClr val="44546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a:solidFill>
              <a:srgbClr val="FFFFFF"/>
            </a:solidFill>
          </a:endParaRPr>
        </a:p>
      </xdr:txBody>
    </xdr:sp>
    <xdr:clientData/>
  </xdr:twoCellAnchor>
  <xdr:twoCellAnchor>
    <xdr:from>
      <xdr:col>8</xdr:col>
      <xdr:colOff>206937</xdr:colOff>
      <xdr:row>10</xdr:row>
      <xdr:rowOff>8430</xdr:rowOff>
    </xdr:from>
    <xdr:to>
      <xdr:col>8</xdr:col>
      <xdr:colOff>495301</xdr:colOff>
      <xdr:row>11</xdr:row>
      <xdr:rowOff>41259</xdr:rowOff>
    </xdr:to>
    <xdr:sp macro="" textlink="">
      <xdr:nvSpPr>
        <xdr:cNvPr id="16" name="Round Same Side Corner Rectangle 36">
          <a:extLst>
            <a:ext uri="{FF2B5EF4-FFF2-40B4-BE49-F238E27FC236}">
              <a16:creationId xmlns:a16="http://schemas.microsoft.com/office/drawing/2014/main" id="{5E7A99CD-3B51-47CC-9FD1-5A2A5B16FE74}"/>
            </a:ext>
          </a:extLst>
        </xdr:cNvPr>
        <xdr:cNvSpPr>
          <a:spLocks noChangeAspect="1"/>
        </xdr:cNvSpPr>
      </xdr:nvSpPr>
      <xdr:spPr>
        <a:xfrm>
          <a:off x="6546777" y="1875330"/>
          <a:ext cx="288364" cy="215709"/>
        </a:xfrm>
        <a:custGeom>
          <a:avLst/>
          <a:gdLst/>
          <a:ahLst/>
          <a:cxnLst/>
          <a:rect l="l" t="t" r="r" b="b"/>
          <a:pathLst>
            <a:path w="3219104" h="2545072">
              <a:moveTo>
                <a:pt x="2779672" y="457200"/>
              </a:moveTo>
              <a:lnTo>
                <a:pt x="2975888" y="457200"/>
              </a:lnTo>
              <a:cubicBezTo>
                <a:pt x="3110212" y="457200"/>
                <a:pt x="3219104" y="566092"/>
                <a:pt x="3219104" y="700416"/>
              </a:cubicBezTo>
              <a:lnTo>
                <a:pt x="3219104" y="2301856"/>
              </a:lnTo>
              <a:cubicBezTo>
                <a:pt x="3219104" y="2436180"/>
                <a:pt x="3110212" y="2545072"/>
                <a:pt x="2975888" y="2545072"/>
              </a:cubicBezTo>
              <a:lnTo>
                <a:pt x="2779672" y="2545072"/>
              </a:lnTo>
              <a:close/>
              <a:moveTo>
                <a:pt x="243216" y="457200"/>
              </a:moveTo>
              <a:lnTo>
                <a:pt x="439432" y="457200"/>
              </a:lnTo>
              <a:lnTo>
                <a:pt x="439432" y="2545072"/>
              </a:lnTo>
              <a:lnTo>
                <a:pt x="243216" y="2545072"/>
              </a:lnTo>
              <a:cubicBezTo>
                <a:pt x="108892" y="2545072"/>
                <a:pt x="0" y="2436180"/>
                <a:pt x="0" y="2301856"/>
              </a:cubicBezTo>
              <a:lnTo>
                <a:pt x="0" y="700416"/>
              </a:lnTo>
              <a:cubicBezTo>
                <a:pt x="0" y="566092"/>
                <a:pt x="108892" y="457200"/>
                <a:pt x="243216" y="457200"/>
              </a:cubicBezTo>
              <a:close/>
              <a:moveTo>
                <a:pt x="1428476" y="174246"/>
              </a:moveTo>
              <a:cubicBezTo>
                <a:pt x="1372210" y="174246"/>
                <a:pt x="1326598" y="219858"/>
                <a:pt x="1326598" y="276124"/>
              </a:cubicBezTo>
              <a:lnTo>
                <a:pt x="1326598" y="457200"/>
              </a:lnTo>
              <a:lnTo>
                <a:pt x="1892506" y="457200"/>
              </a:lnTo>
              <a:lnTo>
                <a:pt x="1892506" y="276124"/>
              </a:lnTo>
              <a:cubicBezTo>
                <a:pt x="1892506" y="219858"/>
                <a:pt x="1846894" y="174246"/>
                <a:pt x="1790628" y="174246"/>
              </a:cubicBezTo>
              <a:close/>
              <a:moveTo>
                <a:pt x="1285704" y="0"/>
              </a:moveTo>
              <a:lnTo>
                <a:pt x="1933400" y="0"/>
              </a:lnTo>
              <a:cubicBezTo>
                <a:pt x="2007048" y="0"/>
                <a:pt x="2066752" y="59704"/>
                <a:pt x="2066752" y="133352"/>
              </a:cubicBezTo>
              <a:lnTo>
                <a:pt x="2066752" y="457200"/>
              </a:lnTo>
              <a:lnTo>
                <a:pt x="2599672" y="457200"/>
              </a:lnTo>
              <a:lnTo>
                <a:pt x="2599672" y="2545072"/>
              </a:lnTo>
              <a:lnTo>
                <a:pt x="619432" y="2545072"/>
              </a:lnTo>
              <a:lnTo>
                <a:pt x="619432" y="457200"/>
              </a:lnTo>
              <a:lnTo>
                <a:pt x="1152352" y="457200"/>
              </a:lnTo>
              <a:lnTo>
                <a:pt x="1152352" y="133352"/>
              </a:lnTo>
              <a:cubicBezTo>
                <a:pt x="1152352" y="59704"/>
                <a:pt x="1212056" y="0"/>
                <a:pt x="1285704" y="0"/>
              </a:cubicBezTo>
              <a:close/>
            </a:path>
          </a:pathLst>
        </a:custGeom>
        <a:solidFill>
          <a:srgbClr val="44546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a:solidFill>
              <a:srgbClr val="FFFFFF"/>
            </a:solidFill>
          </a:endParaRPr>
        </a:p>
      </xdr:txBody>
    </xdr:sp>
    <xdr:clientData/>
  </xdr:twoCellAnchor>
  <xdr:twoCellAnchor>
    <xdr:from>
      <xdr:col>0</xdr:col>
      <xdr:colOff>287655</xdr:colOff>
      <xdr:row>5</xdr:row>
      <xdr:rowOff>85726</xdr:rowOff>
    </xdr:from>
    <xdr:to>
      <xdr:col>6</xdr:col>
      <xdr:colOff>17145</xdr:colOff>
      <xdr:row>16</xdr:row>
      <xdr:rowOff>1</xdr:rowOff>
    </xdr:to>
    <xdr:sp macro="" textlink="">
      <xdr:nvSpPr>
        <xdr:cNvPr id="17" name="ZoneTexte 16">
          <a:extLst>
            <a:ext uri="{FF2B5EF4-FFF2-40B4-BE49-F238E27FC236}">
              <a16:creationId xmlns:a16="http://schemas.microsoft.com/office/drawing/2014/main" id="{0E05FFBF-030A-44A6-8101-A9A783B64C76}"/>
            </a:ext>
          </a:extLst>
        </xdr:cNvPr>
        <xdr:cNvSpPr txBox="1"/>
      </xdr:nvSpPr>
      <xdr:spPr>
        <a:xfrm>
          <a:off x="287655" y="1038226"/>
          <a:ext cx="4484370" cy="1925955"/>
        </a:xfrm>
        <a:prstGeom prst="rect">
          <a:avLst/>
        </a:prstGeom>
        <a:solidFill>
          <a:srgbClr val="01273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FR" sz="900">
              <a:solidFill>
                <a:schemeClr val="bg1"/>
              </a:solidFill>
              <a:latin typeface="Century Gothic" panose="020B0502020202020204" pitchFamily="34" charset="0"/>
            </a:rPr>
            <a:t>Le bilan comptable est un tableau qui présente la situation patrimoniale et la</a:t>
          </a:r>
          <a:r>
            <a:rPr lang="fr-FR" sz="900" baseline="0">
              <a:solidFill>
                <a:schemeClr val="bg1"/>
              </a:solidFill>
              <a:latin typeface="Century Gothic" panose="020B0502020202020204" pitchFamily="34" charset="0"/>
            </a:rPr>
            <a:t> santé </a:t>
          </a:r>
          <a:r>
            <a:rPr lang="fr-FR" sz="900" baseline="0">
              <a:solidFill>
                <a:schemeClr val="bg1"/>
              </a:solidFill>
              <a:latin typeface="Century Gothic" panose="020B0502020202020204" pitchFamily="34" charset="0"/>
              <a:ea typeface="+mn-ea"/>
              <a:cs typeface="+mn-cs"/>
            </a:rPr>
            <a:t>financière d'une structure à un instant T (en général, à la fin d'un exercice). Le tableau se structure principalement à 4 entrées : actif immobilisé, actif circulant, capitaux permanents et dettes à court terme. </a:t>
          </a:r>
        </a:p>
        <a:p>
          <a:pPr algn="just"/>
          <a:endParaRPr lang="fr-FR" sz="900">
            <a:solidFill>
              <a:schemeClr val="bg1"/>
            </a:solidFill>
            <a:latin typeface="Century Gothic" panose="020B0502020202020204" pitchFamily="34" charset="0"/>
          </a:endParaRPr>
        </a:p>
        <a:p>
          <a:pPr algn="just"/>
          <a:r>
            <a:rPr lang="fr-FR" sz="900">
              <a:solidFill>
                <a:schemeClr val="bg1"/>
              </a:solidFill>
              <a:latin typeface="Century Gothic" panose="020B0502020202020204" pitchFamily="34" charset="0"/>
            </a:rPr>
            <a:t>Il permet de recenser ce que la structure possède</a:t>
          </a:r>
          <a:r>
            <a:rPr lang="fr-FR" sz="900" baseline="0">
              <a:solidFill>
                <a:schemeClr val="bg1"/>
              </a:solidFill>
              <a:latin typeface="Century Gothic" panose="020B0502020202020204" pitchFamily="34" charset="0"/>
            </a:rPr>
            <a:t> (actif) et la manière dont elle l'a financé (passif). Il est </a:t>
          </a:r>
          <a:r>
            <a:rPr lang="fr-FR" sz="900" baseline="0">
              <a:solidFill>
                <a:schemeClr val="bg1"/>
              </a:solidFill>
              <a:latin typeface="Century Gothic" panose="020B0502020202020204" pitchFamily="34" charset="0"/>
              <a:ea typeface="+mn-ea"/>
              <a:cs typeface="+mn-cs"/>
            </a:rPr>
            <a:t>utilisé pour évaluer la solidité d'une structure sur le long terme et sa solvabilité. De plus, il permet de mettre en avant la valeur des outils de production, les emprunts, la valeur d’un stock</a:t>
          </a:r>
        </a:p>
        <a:p>
          <a:pPr algn="just"/>
          <a:endParaRPr lang="fr-FR" sz="900" baseline="0">
            <a:solidFill>
              <a:schemeClr val="bg1"/>
            </a:solidFill>
            <a:latin typeface="Century Gothic" panose="020B0502020202020204" pitchFamily="34" charset="0"/>
          </a:endParaRPr>
        </a:p>
        <a:p>
          <a:pPr algn="just"/>
          <a:r>
            <a:rPr lang="fr-FR" sz="900" baseline="0">
              <a:solidFill>
                <a:schemeClr val="bg1"/>
              </a:solidFill>
              <a:latin typeface="Century Gothic" panose="020B0502020202020204" pitchFamily="34" charset="0"/>
            </a:rPr>
            <a:t>Comme le bilan présente les moyens dont dispose une structure et les ressources qui lui ont permis de les obtenir, l'actif est toujours égal au passif.</a:t>
          </a:r>
        </a:p>
      </xdr:txBody>
    </xdr:sp>
    <xdr:clientData/>
  </xdr:twoCellAnchor>
  <xdr:twoCellAnchor editAs="oneCell">
    <xdr:from>
      <xdr:col>0</xdr:col>
      <xdr:colOff>289560</xdr:colOff>
      <xdr:row>0</xdr:row>
      <xdr:rowOff>64770</xdr:rowOff>
    </xdr:from>
    <xdr:to>
      <xdr:col>2</xdr:col>
      <xdr:colOff>28128</xdr:colOff>
      <xdr:row>3</xdr:row>
      <xdr:rowOff>182106</xdr:rowOff>
    </xdr:to>
    <xdr:pic>
      <xdr:nvPicPr>
        <xdr:cNvPr id="18" name="Picture 2" descr="RÃ©sultat de recherche d'images pour &quot;FFVoile&quot;">
          <a:extLst>
            <a:ext uri="{FF2B5EF4-FFF2-40B4-BE49-F238E27FC236}">
              <a16:creationId xmlns:a16="http://schemas.microsoft.com/office/drawing/2014/main" id="{83180809-4980-45E5-B6F8-F654BF9B6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64770"/>
          <a:ext cx="1323528" cy="704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125730</xdr:colOff>
      <xdr:row>41</xdr:row>
      <xdr:rowOff>129541</xdr:rowOff>
    </xdr:from>
    <xdr:to>
      <xdr:col>5</xdr:col>
      <xdr:colOff>512446</xdr:colOff>
      <xdr:row>75</xdr:row>
      <xdr:rowOff>24766</xdr:rowOff>
    </xdr:to>
    <xdr:sp macro="" textlink="">
      <xdr:nvSpPr>
        <xdr:cNvPr id="19" name="ZoneTexte 18">
          <a:extLst>
            <a:ext uri="{FF2B5EF4-FFF2-40B4-BE49-F238E27FC236}">
              <a16:creationId xmlns:a16="http://schemas.microsoft.com/office/drawing/2014/main" id="{8B37DC27-07FD-4A1F-9DD6-81725A6C33BF}"/>
            </a:ext>
          </a:extLst>
        </xdr:cNvPr>
        <xdr:cNvSpPr txBox="1"/>
      </xdr:nvSpPr>
      <xdr:spPr>
        <a:xfrm>
          <a:off x="125730" y="7665721"/>
          <a:ext cx="4349116" cy="6113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latin typeface="Century Gothic" panose="020B0502020202020204" pitchFamily="34" charset="0"/>
            </a:rPr>
            <a:t>Comptablement, les fonds propres regroupent</a:t>
          </a:r>
          <a:r>
            <a:rPr lang="fr-FR" sz="900" baseline="0">
              <a:latin typeface="Century Gothic" panose="020B0502020202020204" pitchFamily="34" charset="0"/>
            </a:rPr>
            <a:t> l'ensemble des ressources propres de la structure, avec les financements qu'elle a constitué au fil des ans (cumul des résultats d'exercice) ou les financements durables qui lui ont été versés (subventions d'investissements par exemple).</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Les fonds propres ont d'abord pour vocation première de financer les biens immobilisés (actif immobilisé). Une fois les immobilisations couvertes, le solde, appelé "Fonds de roulement" lui permet de couvrir ses besoins en trésorerie et de financer son développement.</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Il permet ainsi à la structure de faire face au décalage de paiement (besoin en fonds de roulement) : enciassement des subventions ou des factures différées dans le temps alors que les salaires et charges sont réglées sans re</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En analyse financière, le niveau de fonds propres est un indicateur de la santé financière d'une structure et de sa capacité à investir et à emprunter. En première analyse, il appartient de s'assurer que :</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a:t>
          </a:r>
          <a:r>
            <a:rPr lang="fr-FR" sz="900" b="1" baseline="0">
              <a:latin typeface="Century Gothic" panose="020B0502020202020204" pitchFamily="34" charset="0"/>
            </a:rPr>
            <a:t>Les fonds propres sont positifs</a:t>
          </a:r>
          <a:r>
            <a:rPr lang="fr-FR" sz="900" baseline="0">
              <a:latin typeface="Century Gothic" panose="020B0502020202020204" pitchFamily="34" charset="0"/>
            </a:rPr>
            <a:t>, ce qui est le gage d'une bonne santé économique (l'activité passée a généré des excédents). Une trop forte dégradation de ses fonds propres sur les 3 derniers exercices (plus de 35%) suppose une fragilisation du modèle</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Les </a:t>
          </a:r>
          <a:r>
            <a:rPr lang="fr-FR" sz="900" b="1" baseline="0">
              <a:latin typeface="Century Gothic" panose="020B0502020202020204" pitchFamily="34" charset="0"/>
            </a:rPr>
            <a:t>fonds propres représentent plus de 25 % des capitaux permanents </a:t>
          </a:r>
          <a:r>
            <a:rPr lang="fr-FR" sz="900" baseline="0">
              <a:latin typeface="Century Gothic" panose="020B0502020202020204" pitchFamily="34" charset="0"/>
            </a:rPr>
            <a:t>(fonds propres + provisions pour risques et charges + dettes à long terme), soit le gage d'une dépendance financière acceptable (l'idéal étant plus de la moitié).</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Les capitaux permanents (fonds propres + ressources à long terme) couvrent les immobilisations nettes et permettent de dégager un </a:t>
          </a:r>
          <a:r>
            <a:rPr lang="fr-FR" sz="900" b="1" baseline="0">
              <a:latin typeface="Century Gothic" panose="020B0502020202020204" pitchFamily="34" charset="0"/>
            </a:rPr>
            <a:t>fonds de roulement suffisant pour couvrir ses investissement et ses besoins d'exploitation</a:t>
          </a:r>
          <a:r>
            <a:rPr lang="fr-FR" sz="900" baseline="0">
              <a:latin typeface="Century Gothic" panose="020B0502020202020204" pitchFamily="34" charset="0"/>
            </a:rPr>
            <a:t>. Le fonds de roulement (capitaux permanents - actif immobilisé) doit ainsi couvrir au moins </a:t>
          </a:r>
          <a:r>
            <a:rPr lang="fr-FR" sz="900" b="1" baseline="0">
              <a:latin typeface="Century Gothic" panose="020B0502020202020204" pitchFamily="34" charset="0"/>
            </a:rPr>
            <a:t>2 mois de charges d'exploitation </a:t>
          </a:r>
          <a:r>
            <a:rPr lang="fr-FR" sz="900" baseline="0">
              <a:latin typeface="Century Gothic" panose="020B0502020202020204" pitchFamily="34" charset="0"/>
            </a:rPr>
            <a:t>(fonds de roulement / total des charges d'exploitation x 360). Cet indicateur permet de répondre à la question " Combien de jours d'autonomie financière dispose la structure en cas de retard de paiement ?"</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Ainsi, les fonds propres permettent d'apprécier la solidité de la structure et sa capacité à perdurer dans le temps. Il donne également de la visibilité sur le degré d'urgence éventuel dans la transformation du modèle économique d'une structure.</a:t>
          </a:r>
          <a:endParaRPr lang="fr-FR" sz="900">
            <a:latin typeface="Century Gothic" panose="020B0502020202020204" pitchFamily="34" charset="0"/>
          </a:endParaRPr>
        </a:p>
      </xdr:txBody>
    </xdr:sp>
    <xdr:clientData/>
  </xdr:twoCellAnchor>
  <xdr:twoCellAnchor>
    <xdr:from>
      <xdr:col>6</xdr:col>
      <xdr:colOff>247650</xdr:colOff>
      <xdr:row>40</xdr:row>
      <xdr:rowOff>127634</xdr:rowOff>
    </xdr:from>
    <xdr:to>
      <xdr:col>8</xdr:col>
      <xdr:colOff>723901</xdr:colOff>
      <xdr:row>46</xdr:row>
      <xdr:rowOff>59055</xdr:rowOff>
    </xdr:to>
    <xdr:sp macro="" textlink="">
      <xdr:nvSpPr>
        <xdr:cNvPr id="20" name="Cube 19">
          <a:extLst>
            <a:ext uri="{FF2B5EF4-FFF2-40B4-BE49-F238E27FC236}">
              <a16:creationId xmlns:a16="http://schemas.microsoft.com/office/drawing/2014/main" id="{263025D7-35D5-4F90-B915-1C5D5B62836F}"/>
            </a:ext>
          </a:extLst>
        </xdr:cNvPr>
        <xdr:cNvSpPr/>
      </xdr:nvSpPr>
      <xdr:spPr>
        <a:xfrm>
          <a:off x="5002530" y="7480934"/>
          <a:ext cx="2061211" cy="1028701"/>
        </a:xfrm>
        <a:prstGeom prst="cube">
          <a:avLst>
            <a:gd name="adj" fmla="val 7436"/>
          </a:avLst>
        </a:prstGeom>
        <a:solidFill>
          <a:srgbClr val="01273C"/>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85725</xdr:colOff>
      <xdr:row>40</xdr:row>
      <xdr:rowOff>114300</xdr:rowOff>
    </xdr:from>
    <xdr:to>
      <xdr:col>11</xdr:col>
      <xdr:colOff>443865</xdr:colOff>
      <xdr:row>49</xdr:row>
      <xdr:rowOff>102870</xdr:rowOff>
    </xdr:to>
    <xdr:sp macro="" textlink="">
      <xdr:nvSpPr>
        <xdr:cNvPr id="21" name="Cube 20">
          <a:extLst>
            <a:ext uri="{FF2B5EF4-FFF2-40B4-BE49-F238E27FC236}">
              <a16:creationId xmlns:a16="http://schemas.microsoft.com/office/drawing/2014/main" id="{11A0E2C1-28C5-44AD-9E7A-23273D3F0951}"/>
            </a:ext>
          </a:extLst>
        </xdr:cNvPr>
        <xdr:cNvSpPr/>
      </xdr:nvSpPr>
      <xdr:spPr>
        <a:xfrm>
          <a:off x="7218045" y="7467600"/>
          <a:ext cx="1943100" cy="1634490"/>
        </a:xfrm>
        <a:prstGeom prst="cube">
          <a:avLst>
            <a:gd name="adj" fmla="val 5294"/>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49</xdr:row>
      <xdr:rowOff>47626</xdr:rowOff>
    </xdr:from>
    <xdr:to>
      <xdr:col>8</xdr:col>
      <xdr:colOff>731520</xdr:colOff>
      <xdr:row>49</xdr:row>
      <xdr:rowOff>104775</xdr:rowOff>
    </xdr:to>
    <xdr:sp macro="" textlink="">
      <xdr:nvSpPr>
        <xdr:cNvPr id="22" name="Cube 21">
          <a:extLst>
            <a:ext uri="{FF2B5EF4-FFF2-40B4-BE49-F238E27FC236}">
              <a16:creationId xmlns:a16="http://schemas.microsoft.com/office/drawing/2014/main" id="{E10388E0-DB81-4C43-A57E-46F2769BF309}"/>
            </a:ext>
          </a:extLst>
        </xdr:cNvPr>
        <xdr:cNvSpPr/>
      </xdr:nvSpPr>
      <xdr:spPr>
        <a:xfrm>
          <a:off x="5078730" y="9046846"/>
          <a:ext cx="1992630" cy="57149"/>
        </a:xfrm>
        <a:prstGeom prst="cube">
          <a:avLst>
            <a:gd name="adj" fmla="val 16189"/>
          </a:avLst>
        </a:prstGeom>
        <a:solidFill>
          <a:schemeClr val="bg1">
            <a:lumMod val="6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278131</xdr:colOff>
      <xdr:row>41</xdr:row>
      <xdr:rowOff>47626</xdr:rowOff>
    </xdr:from>
    <xdr:to>
      <xdr:col>8</xdr:col>
      <xdr:colOff>695326</xdr:colOff>
      <xdr:row>46</xdr:row>
      <xdr:rowOff>20955</xdr:rowOff>
    </xdr:to>
    <xdr:sp macro="" textlink="">
      <xdr:nvSpPr>
        <xdr:cNvPr id="23" name="ZoneTexte 22">
          <a:extLst>
            <a:ext uri="{FF2B5EF4-FFF2-40B4-BE49-F238E27FC236}">
              <a16:creationId xmlns:a16="http://schemas.microsoft.com/office/drawing/2014/main" id="{A2D919DD-ED74-4C3E-AAAD-9AA6C1EBF223}"/>
            </a:ext>
          </a:extLst>
        </xdr:cNvPr>
        <xdr:cNvSpPr txBox="1"/>
      </xdr:nvSpPr>
      <xdr:spPr>
        <a:xfrm>
          <a:off x="5033011" y="7583806"/>
          <a:ext cx="2002155" cy="887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Actifs</a:t>
          </a:r>
          <a:r>
            <a:rPr lang="fr-FR" sz="800" b="1" baseline="0">
              <a:solidFill>
                <a:schemeClr val="bg1"/>
              </a:solidFill>
              <a:latin typeface="Century Gothic" panose="020B0502020202020204" pitchFamily="34" charset="0"/>
            </a:rPr>
            <a:t> immobilisés</a:t>
          </a:r>
        </a:p>
        <a:p>
          <a:endParaRPr lang="fr-FR" sz="800" baseline="0">
            <a:latin typeface="Century Gothic" panose="020B0502020202020204" pitchFamily="34" charset="0"/>
          </a:endParaRPr>
        </a:p>
        <a:p>
          <a:r>
            <a:rPr lang="fr-FR" sz="800" baseline="0">
              <a:solidFill>
                <a:schemeClr val="bg1"/>
              </a:solidFill>
              <a:latin typeface="Century Gothic" panose="020B0502020202020204" pitchFamily="34" charset="0"/>
            </a:rPr>
            <a:t>Achat de bateaux et de matériels</a:t>
          </a:r>
        </a:p>
        <a:p>
          <a:r>
            <a:rPr lang="fr-FR" sz="800" baseline="0">
              <a:solidFill>
                <a:schemeClr val="bg1"/>
              </a:solidFill>
              <a:latin typeface="Century Gothic" panose="020B0502020202020204" pitchFamily="34" charset="0"/>
            </a:rPr>
            <a:t>Travaux sur la base nautique</a:t>
          </a:r>
        </a:p>
        <a:p>
          <a:r>
            <a:rPr lang="fr-FR" sz="800">
              <a:solidFill>
                <a:schemeClr val="bg1"/>
              </a:solidFill>
              <a:latin typeface="Century Gothic" panose="020B0502020202020204" pitchFamily="34" charset="0"/>
            </a:rPr>
            <a:t>Achats de</a:t>
          </a:r>
          <a:r>
            <a:rPr lang="fr-FR" sz="800" baseline="0">
              <a:solidFill>
                <a:schemeClr val="bg1"/>
              </a:solidFill>
              <a:latin typeface="Century Gothic" panose="020B0502020202020204" pitchFamily="34" charset="0"/>
            </a:rPr>
            <a:t> logiciels</a:t>
          </a:r>
        </a:p>
        <a:p>
          <a:r>
            <a:rPr lang="fr-FR" sz="800" baseline="0">
              <a:solidFill>
                <a:schemeClr val="bg1"/>
              </a:solidFill>
              <a:latin typeface="Century Gothic" panose="020B0502020202020204" pitchFamily="34" charset="0"/>
            </a:rPr>
            <a:t>Achats d'ordinateurs...</a:t>
          </a:r>
          <a:endParaRPr lang="fr-FR" sz="800">
            <a:solidFill>
              <a:schemeClr val="bg1"/>
            </a:solidFill>
            <a:latin typeface="Century Gothic" panose="020B0502020202020204" pitchFamily="34" charset="0"/>
          </a:endParaRPr>
        </a:p>
      </xdr:txBody>
    </xdr:sp>
    <xdr:clientData/>
  </xdr:twoCellAnchor>
  <xdr:twoCellAnchor>
    <xdr:from>
      <xdr:col>9</xdr:col>
      <xdr:colOff>97156</xdr:colOff>
      <xdr:row>41</xdr:row>
      <xdr:rowOff>62865</xdr:rowOff>
    </xdr:from>
    <xdr:to>
      <xdr:col>11</xdr:col>
      <xdr:colOff>329566</xdr:colOff>
      <xdr:row>46</xdr:row>
      <xdr:rowOff>28575</xdr:rowOff>
    </xdr:to>
    <xdr:sp macro="" textlink="">
      <xdr:nvSpPr>
        <xdr:cNvPr id="24" name="ZoneTexte 23">
          <a:extLst>
            <a:ext uri="{FF2B5EF4-FFF2-40B4-BE49-F238E27FC236}">
              <a16:creationId xmlns:a16="http://schemas.microsoft.com/office/drawing/2014/main" id="{950C20DE-838A-4CEE-803E-14BCA919DFDC}"/>
            </a:ext>
          </a:extLst>
        </xdr:cNvPr>
        <xdr:cNvSpPr txBox="1"/>
      </xdr:nvSpPr>
      <xdr:spPr>
        <a:xfrm>
          <a:off x="7229476" y="7599045"/>
          <a:ext cx="1817370" cy="88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Fonds propres</a:t>
          </a:r>
          <a:endParaRPr lang="fr-FR" sz="800" b="1" baseline="0">
            <a:solidFill>
              <a:schemeClr val="bg1"/>
            </a:solidFill>
            <a:latin typeface="Century Gothic" panose="020B0502020202020204" pitchFamily="34" charset="0"/>
          </a:endParaRPr>
        </a:p>
        <a:p>
          <a:endParaRPr lang="fr-FR" sz="800" baseline="0">
            <a:latin typeface="Century Gothic" panose="020B0502020202020204" pitchFamily="34" charset="0"/>
          </a:endParaRPr>
        </a:p>
        <a:p>
          <a:r>
            <a:rPr lang="fr-FR" sz="800" baseline="0">
              <a:solidFill>
                <a:schemeClr val="bg1"/>
              </a:solidFill>
              <a:latin typeface="Century Gothic" panose="020B0502020202020204" pitchFamily="34" charset="0"/>
            </a:rPr>
            <a:t>Fonds associatifs</a:t>
          </a:r>
        </a:p>
        <a:p>
          <a:r>
            <a:rPr lang="fr-FR" sz="800" baseline="0">
              <a:solidFill>
                <a:schemeClr val="bg1"/>
              </a:solidFill>
              <a:latin typeface="Century Gothic" panose="020B0502020202020204" pitchFamily="34" charset="0"/>
            </a:rPr>
            <a:t>Cumul des exercices précédents</a:t>
          </a:r>
        </a:p>
        <a:p>
          <a:r>
            <a:rPr lang="fr-FR" sz="800" baseline="0">
              <a:solidFill>
                <a:schemeClr val="bg1"/>
              </a:solidFill>
              <a:latin typeface="Century Gothic" panose="020B0502020202020204" pitchFamily="34" charset="0"/>
            </a:rPr>
            <a:t>Résultat du dernier exercice</a:t>
          </a:r>
        </a:p>
        <a:p>
          <a:r>
            <a:rPr lang="fr-FR" sz="800" baseline="0">
              <a:solidFill>
                <a:schemeClr val="bg1"/>
              </a:solidFill>
              <a:latin typeface="Century Gothic" panose="020B0502020202020204" pitchFamily="34" charset="0"/>
            </a:rPr>
            <a:t>Subventions d'investissements</a:t>
          </a:r>
        </a:p>
      </xdr:txBody>
    </xdr:sp>
    <xdr:clientData/>
  </xdr:twoCellAnchor>
  <xdr:twoCellAnchor>
    <xdr:from>
      <xdr:col>6</xdr:col>
      <xdr:colOff>497205</xdr:colOff>
      <xdr:row>46</xdr:row>
      <xdr:rowOff>78105</xdr:rowOff>
    </xdr:from>
    <xdr:to>
      <xdr:col>6</xdr:col>
      <xdr:colOff>504825</xdr:colOff>
      <xdr:row>49</xdr:row>
      <xdr:rowOff>76200</xdr:rowOff>
    </xdr:to>
    <xdr:cxnSp macro="">
      <xdr:nvCxnSpPr>
        <xdr:cNvPr id="25" name="Connecteur droit avec flèche 24">
          <a:extLst>
            <a:ext uri="{FF2B5EF4-FFF2-40B4-BE49-F238E27FC236}">
              <a16:creationId xmlns:a16="http://schemas.microsoft.com/office/drawing/2014/main" id="{80E0E6E7-B8B2-43DE-8F95-D0954AC627F5}"/>
            </a:ext>
          </a:extLst>
        </xdr:cNvPr>
        <xdr:cNvCxnSpPr/>
      </xdr:nvCxnSpPr>
      <xdr:spPr>
        <a:xfrm>
          <a:off x="5252085" y="8528685"/>
          <a:ext cx="7620" cy="546735"/>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6</xdr:col>
      <xdr:colOff>683895</xdr:colOff>
      <xdr:row>47</xdr:row>
      <xdr:rowOff>43815</xdr:rowOff>
    </xdr:from>
    <xdr:to>
      <xdr:col>8</xdr:col>
      <xdr:colOff>782955</xdr:colOff>
      <xdr:row>48</xdr:row>
      <xdr:rowOff>150495</xdr:rowOff>
    </xdr:to>
    <xdr:sp macro="" textlink="">
      <xdr:nvSpPr>
        <xdr:cNvPr id="26" name="ZoneTexte 25">
          <a:extLst>
            <a:ext uri="{FF2B5EF4-FFF2-40B4-BE49-F238E27FC236}">
              <a16:creationId xmlns:a16="http://schemas.microsoft.com/office/drawing/2014/main" id="{BBDA52FE-0BED-42CE-BB39-6174C020C132}"/>
            </a:ext>
          </a:extLst>
        </xdr:cNvPr>
        <xdr:cNvSpPr txBox="1"/>
      </xdr:nvSpPr>
      <xdr:spPr>
        <a:xfrm>
          <a:off x="5438775" y="8677275"/>
          <a:ext cx="168402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tx1"/>
              </a:solidFill>
              <a:latin typeface="Century Gothic" panose="020B0502020202020204" pitchFamily="34" charset="0"/>
            </a:rPr>
            <a:t>FONDS DE ROULEMENT</a:t>
          </a:r>
        </a:p>
      </xdr:txBody>
    </xdr:sp>
    <xdr:clientData/>
  </xdr:twoCellAnchor>
  <xdr:twoCellAnchor>
    <xdr:from>
      <xdr:col>1</xdr:col>
      <xdr:colOff>38100</xdr:colOff>
      <xdr:row>39</xdr:row>
      <xdr:rowOff>26670</xdr:rowOff>
    </xdr:from>
    <xdr:to>
      <xdr:col>4</xdr:col>
      <xdr:colOff>333374</xdr:colOff>
      <xdr:row>40</xdr:row>
      <xdr:rowOff>142875</xdr:rowOff>
    </xdr:to>
    <xdr:sp macro="" textlink="">
      <xdr:nvSpPr>
        <xdr:cNvPr id="27" name="ZoneTexte 26">
          <a:extLst>
            <a:ext uri="{FF2B5EF4-FFF2-40B4-BE49-F238E27FC236}">
              <a16:creationId xmlns:a16="http://schemas.microsoft.com/office/drawing/2014/main" id="{C9CB594C-B5B9-4122-95C2-301F171BEF50}"/>
            </a:ext>
          </a:extLst>
        </xdr:cNvPr>
        <xdr:cNvSpPr txBox="1"/>
      </xdr:nvSpPr>
      <xdr:spPr>
        <a:xfrm>
          <a:off x="830580" y="7197090"/>
          <a:ext cx="2672714" cy="299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C00000"/>
              </a:solidFill>
              <a:latin typeface="Century Gothic" panose="020B0502020202020204" pitchFamily="34" charset="0"/>
            </a:rPr>
            <a:t>FOCUS SUR LES FONDS PROPRES</a:t>
          </a:r>
        </a:p>
      </xdr:txBody>
    </xdr:sp>
    <xdr:clientData/>
  </xdr:twoCellAnchor>
  <xdr:twoCellAnchor>
    <xdr:from>
      <xdr:col>6</xdr:col>
      <xdr:colOff>243840</xdr:colOff>
      <xdr:row>53</xdr:row>
      <xdr:rowOff>34291</xdr:rowOff>
    </xdr:from>
    <xdr:to>
      <xdr:col>8</xdr:col>
      <xdr:colOff>742950</xdr:colOff>
      <xdr:row>58</xdr:row>
      <xdr:rowOff>55246</xdr:rowOff>
    </xdr:to>
    <xdr:sp macro="" textlink="">
      <xdr:nvSpPr>
        <xdr:cNvPr id="28" name="Cube 27">
          <a:extLst>
            <a:ext uri="{FF2B5EF4-FFF2-40B4-BE49-F238E27FC236}">
              <a16:creationId xmlns:a16="http://schemas.microsoft.com/office/drawing/2014/main" id="{BAF0C29C-02D3-4F01-9EB3-0055B83719E1}"/>
            </a:ext>
          </a:extLst>
        </xdr:cNvPr>
        <xdr:cNvSpPr/>
      </xdr:nvSpPr>
      <xdr:spPr>
        <a:xfrm>
          <a:off x="4998720" y="9765031"/>
          <a:ext cx="2084070" cy="935355"/>
        </a:xfrm>
        <a:prstGeom prst="cube">
          <a:avLst>
            <a:gd name="adj" fmla="val 7436"/>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287655</xdr:colOff>
      <xdr:row>53</xdr:row>
      <xdr:rowOff>163830</xdr:rowOff>
    </xdr:from>
    <xdr:to>
      <xdr:col>8</xdr:col>
      <xdr:colOff>701040</xdr:colOff>
      <xdr:row>58</xdr:row>
      <xdr:rowOff>9525</xdr:rowOff>
    </xdr:to>
    <xdr:sp macro="" textlink="">
      <xdr:nvSpPr>
        <xdr:cNvPr id="29" name="ZoneTexte 28">
          <a:extLst>
            <a:ext uri="{FF2B5EF4-FFF2-40B4-BE49-F238E27FC236}">
              <a16:creationId xmlns:a16="http://schemas.microsoft.com/office/drawing/2014/main" id="{2E61CD0F-DA3C-43F0-A11E-4E5097019DCD}"/>
            </a:ext>
          </a:extLst>
        </xdr:cNvPr>
        <xdr:cNvSpPr txBox="1"/>
      </xdr:nvSpPr>
      <xdr:spPr>
        <a:xfrm>
          <a:off x="5042535" y="9894570"/>
          <a:ext cx="1998345" cy="76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Créances</a:t>
          </a:r>
          <a:endParaRPr lang="fr-FR" sz="800" b="1" baseline="0">
            <a:solidFill>
              <a:schemeClr val="bg1"/>
            </a:solidFill>
            <a:latin typeface="Century Gothic" panose="020B0502020202020204" pitchFamily="34" charset="0"/>
          </a:endParaRPr>
        </a:p>
        <a:p>
          <a:endParaRPr lang="fr-FR" sz="800" baseline="0">
            <a:latin typeface="Century Gothic" panose="020B0502020202020204" pitchFamily="34" charset="0"/>
          </a:endParaRPr>
        </a:p>
        <a:p>
          <a:r>
            <a:rPr lang="fr-FR" sz="800" baseline="0">
              <a:solidFill>
                <a:schemeClr val="bg1"/>
              </a:solidFill>
              <a:latin typeface="Century Gothic" panose="020B0502020202020204" pitchFamily="34" charset="0"/>
            </a:rPr>
            <a:t>Trésorerie à venir, avec ce qui est due à la structure (facture non payée, subvention non versée...)</a:t>
          </a:r>
          <a:endParaRPr lang="fr-FR" sz="800">
            <a:solidFill>
              <a:schemeClr val="bg1"/>
            </a:solidFill>
            <a:latin typeface="Century Gothic" panose="020B0502020202020204" pitchFamily="34" charset="0"/>
          </a:endParaRPr>
        </a:p>
      </xdr:txBody>
    </xdr:sp>
    <xdr:clientData/>
  </xdr:twoCellAnchor>
  <xdr:twoCellAnchor>
    <xdr:from>
      <xdr:col>6</xdr:col>
      <xdr:colOff>226695</xdr:colOff>
      <xdr:row>58</xdr:row>
      <xdr:rowOff>133349</xdr:rowOff>
    </xdr:from>
    <xdr:to>
      <xdr:col>8</xdr:col>
      <xdr:colOff>733425</xdr:colOff>
      <xdr:row>62</xdr:row>
      <xdr:rowOff>49530</xdr:rowOff>
    </xdr:to>
    <xdr:sp macro="" textlink="">
      <xdr:nvSpPr>
        <xdr:cNvPr id="30" name="Cube 29">
          <a:extLst>
            <a:ext uri="{FF2B5EF4-FFF2-40B4-BE49-F238E27FC236}">
              <a16:creationId xmlns:a16="http://schemas.microsoft.com/office/drawing/2014/main" id="{4AAC75B9-2AB3-43D9-BADF-E089DC358E5B}"/>
            </a:ext>
          </a:extLst>
        </xdr:cNvPr>
        <xdr:cNvSpPr/>
      </xdr:nvSpPr>
      <xdr:spPr>
        <a:xfrm>
          <a:off x="4981575" y="10778489"/>
          <a:ext cx="2091690" cy="647701"/>
        </a:xfrm>
        <a:prstGeom prst="cube">
          <a:avLst>
            <a:gd name="adj" fmla="val 7436"/>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268606</xdr:colOff>
      <xdr:row>59</xdr:row>
      <xdr:rowOff>47625</xdr:rowOff>
    </xdr:from>
    <xdr:to>
      <xdr:col>8</xdr:col>
      <xdr:colOff>582931</xdr:colOff>
      <xdr:row>62</xdr:row>
      <xdr:rowOff>57150</xdr:rowOff>
    </xdr:to>
    <xdr:sp macro="" textlink="">
      <xdr:nvSpPr>
        <xdr:cNvPr id="31" name="ZoneTexte 30">
          <a:extLst>
            <a:ext uri="{FF2B5EF4-FFF2-40B4-BE49-F238E27FC236}">
              <a16:creationId xmlns:a16="http://schemas.microsoft.com/office/drawing/2014/main" id="{B0831178-2D64-4DBC-8A41-35F03A11FC39}"/>
            </a:ext>
          </a:extLst>
        </xdr:cNvPr>
        <xdr:cNvSpPr txBox="1"/>
      </xdr:nvSpPr>
      <xdr:spPr>
        <a:xfrm>
          <a:off x="5023486" y="10875645"/>
          <a:ext cx="1899285" cy="558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Trésorerie</a:t>
          </a:r>
          <a:endParaRPr lang="fr-FR" sz="800" b="1" baseline="0">
            <a:solidFill>
              <a:schemeClr val="bg1"/>
            </a:solidFill>
            <a:latin typeface="Century Gothic" panose="020B0502020202020204" pitchFamily="34" charset="0"/>
          </a:endParaRPr>
        </a:p>
        <a:p>
          <a:endParaRPr lang="fr-FR" sz="800" baseline="0">
            <a:latin typeface="Century Gothic" panose="020B0502020202020204" pitchFamily="34" charset="0"/>
          </a:endParaRPr>
        </a:p>
        <a:p>
          <a:r>
            <a:rPr lang="fr-FR" sz="800" baseline="0">
              <a:solidFill>
                <a:schemeClr val="bg1"/>
              </a:solidFill>
              <a:latin typeface="Century Gothic" panose="020B0502020202020204" pitchFamily="34" charset="0"/>
            </a:rPr>
            <a:t>Argent disponible sur le compte</a:t>
          </a:r>
          <a:endParaRPr lang="fr-FR" sz="800">
            <a:solidFill>
              <a:schemeClr val="bg1"/>
            </a:solidFill>
            <a:latin typeface="Century Gothic" panose="020B0502020202020204" pitchFamily="34" charset="0"/>
          </a:endParaRPr>
        </a:p>
      </xdr:txBody>
    </xdr:sp>
    <xdr:clientData/>
  </xdr:twoCellAnchor>
  <xdr:twoCellAnchor>
    <xdr:from>
      <xdr:col>9</xdr:col>
      <xdr:colOff>34290</xdr:colOff>
      <xdr:row>56</xdr:row>
      <xdr:rowOff>125731</xdr:rowOff>
    </xdr:from>
    <xdr:to>
      <xdr:col>11</xdr:col>
      <xdr:colOff>495300</xdr:colOff>
      <xdr:row>62</xdr:row>
      <xdr:rowOff>59056</xdr:rowOff>
    </xdr:to>
    <xdr:sp macro="" textlink="">
      <xdr:nvSpPr>
        <xdr:cNvPr id="32" name="Cube 31">
          <a:extLst>
            <a:ext uri="{FF2B5EF4-FFF2-40B4-BE49-F238E27FC236}">
              <a16:creationId xmlns:a16="http://schemas.microsoft.com/office/drawing/2014/main" id="{3C68B114-753F-4577-9F8B-653F7B4717B9}"/>
            </a:ext>
          </a:extLst>
        </xdr:cNvPr>
        <xdr:cNvSpPr/>
      </xdr:nvSpPr>
      <xdr:spPr>
        <a:xfrm>
          <a:off x="7166610" y="10405111"/>
          <a:ext cx="2045970" cy="1030605"/>
        </a:xfrm>
        <a:prstGeom prst="cube">
          <a:avLst>
            <a:gd name="adj" fmla="val 5294"/>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93345</xdr:colOff>
      <xdr:row>57</xdr:row>
      <xdr:rowOff>129541</xdr:rowOff>
    </xdr:from>
    <xdr:to>
      <xdr:col>11</xdr:col>
      <xdr:colOff>390525</xdr:colOff>
      <xdr:row>61</xdr:row>
      <xdr:rowOff>123826</xdr:rowOff>
    </xdr:to>
    <xdr:sp macro="" textlink="">
      <xdr:nvSpPr>
        <xdr:cNvPr id="33" name="ZoneTexte 32">
          <a:extLst>
            <a:ext uri="{FF2B5EF4-FFF2-40B4-BE49-F238E27FC236}">
              <a16:creationId xmlns:a16="http://schemas.microsoft.com/office/drawing/2014/main" id="{C6914DA4-01BA-4FAE-AB30-E49CB278974D}"/>
            </a:ext>
          </a:extLst>
        </xdr:cNvPr>
        <xdr:cNvSpPr txBox="1"/>
      </xdr:nvSpPr>
      <xdr:spPr>
        <a:xfrm>
          <a:off x="7225665" y="10591801"/>
          <a:ext cx="1882140" cy="725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Dettes à court terme</a:t>
          </a:r>
          <a:endParaRPr lang="fr-FR" sz="800" b="1" baseline="0">
            <a:solidFill>
              <a:schemeClr val="bg1"/>
            </a:solidFill>
            <a:latin typeface="Century Gothic" panose="020B0502020202020204" pitchFamily="34" charset="0"/>
          </a:endParaRPr>
        </a:p>
        <a:p>
          <a:endParaRPr lang="fr-FR" sz="800" baseline="0">
            <a:latin typeface="Century Gothic" panose="020B0502020202020204" pitchFamily="34" charset="0"/>
          </a:endParaRPr>
        </a:p>
        <a:p>
          <a:r>
            <a:rPr lang="fr-FR" sz="800" baseline="0">
              <a:solidFill>
                <a:schemeClr val="bg1"/>
              </a:solidFill>
              <a:latin typeface="Century Gothic" panose="020B0502020202020204" pitchFamily="34" charset="0"/>
            </a:rPr>
            <a:t>Factures à payer ou règlements de charges prévus mais non encore versés par la structure</a:t>
          </a:r>
          <a:endParaRPr lang="fr-FR" sz="800">
            <a:solidFill>
              <a:schemeClr val="bg1"/>
            </a:solidFill>
            <a:latin typeface="Century Gothic" panose="020B0502020202020204" pitchFamily="34" charset="0"/>
          </a:endParaRPr>
        </a:p>
      </xdr:txBody>
    </xdr:sp>
    <xdr:clientData/>
  </xdr:twoCellAnchor>
  <xdr:twoCellAnchor>
    <xdr:from>
      <xdr:col>9</xdr:col>
      <xdr:colOff>47625</xdr:colOff>
      <xdr:row>53</xdr:row>
      <xdr:rowOff>38101</xdr:rowOff>
    </xdr:from>
    <xdr:to>
      <xdr:col>11</xdr:col>
      <xdr:colOff>459105</xdr:colOff>
      <xdr:row>53</xdr:row>
      <xdr:rowOff>87630</xdr:rowOff>
    </xdr:to>
    <xdr:sp macro="" textlink="">
      <xdr:nvSpPr>
        <xdr:cNvPr id="34" name="Cube 33">
          <a:extLst>
            <a:ext uri="{FF2B5EF4-FFF2-40B4-BE49-F238E27FC236}">
              <a16:creationId xmlns:a16="http://schemas.microsoft.com/office/drawing/2014/main" id="{DF9DABA9-5491-4524-8B63-C3C301DD9EA8}"/>
            </a:ext>
          </a:extLst>
        </xdr:cNvPr>
        <xdr:cNvSpPr/>
      </xdr:nvSpPr>
      <xdr:spPr>
        <a:xfrm>
          <a:off x="7179945" y="9768841"/>
          <a:ext cx="1996440" cy="49529"/>
        </a:xfrm>
        <a:prstGeom prst="cube">
          <a:avLst>
            <a:gd name="adj" fmla="val 16189"/>
          </a:avLst>
        </a:prstGeom>
        <a:solidFill>
          <a:schemeClr val="bg1">
            <a:lumMod val="6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300990</xdr:colOff>
      <xdr:row>53</xdr:row>
      <xdr:rowOff>106680</xdr:rowOff>
    </xdr:from>
    <xdr:to>
      <xdr:col>9</xdr:col>
      <xdr:colOff>306705</xdr:colOff>
      <xdr:row>56</xdr:row>
      <xdr:rowOff>102870</xdr:rowOff>
    </xdr:to>
    <xdr:cxnSp macro="">
      <xdr:nvCxnSpPr>
        <xdr:cNvPr id="35" name="Connecteur droit avec flèche 34">
          <a:extLst>
            <a:ext uri="{FF2B5EF4-FFF2-40B4-BE49-F238E27FC236}">
              <a16:creationId xmlns:a16="http://schemas.microsoft.com/office/drawing/2014/main" id="{F8239AFB-E05A-480C-837C-4E40E12216BF}"/>
            </a:ext>
          </a:extLst>
        </xdr:cNvPr>
        <xdr:cNvCxnSpPr/>
      </xdr:nvCxnSpPr>
      <xdr:spPr>
        <a:xfrm>
          <a:off x="7433310" y="9837420"/>
          <a:ext cx="5715" cy="544830"/>
        </a:xfrm>
        <a:prstGeom prst="straightConnector1">
          <a:avLst/>
        </a:prstGeom>
        <a:ln w="57150">
          <a:solidFill>
            <a:srgbClr val="C00000"/>
          </a:solidFill>
          <a:headEnd type="triangle"/>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9</xdr:col>
      <xdr:colOff>491490</xdr:colOff>
      <xdr:row>54</xdr:row>
      <xdr:rowOff>9525</xdr:rowOff>
    </xdr:from>
    <xdr:to>
      <xdr:col>11</xdr:col>
      <xdr:colOff>590550</xdr:colOff>
      <xdr:row>56</xdr:row>
      <xdr:rowOff>57150</xdr:rowOff>
    </xdr:to>
    <xdr:sp macro="" textlink="">
      <xdr:nvSpPr>
        <xdr:cNvPr id="36" name="ZoneTexte 35">
          <a:extLst>
            <a:ext uri="{FF2B5EF4-FFF2-40B4-BE49-F238E27FC236}">
              <a16:creationId xmlns:a16="http://schemas.microsoft.com/office/drawing/2014/main" id="{190F8EB9-F954-4826-8742-21AC399C0A0D}"/>
            </a:ext>
          </a:extLst>
        </xdr:cNvPr>
        <xdr:cNvSpPr txBox="1"/>
      </xdr:nvSpPr>
      <xdr:spPr>
        <a:xfrm>
          <a:off x="7623810" y="9923145"/>
          <a:ext cx="1684020" cy="41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rgbClr val="C00000"/>
              </a:solidFill>
              <a:latin typeface="Century Gothic" panose="020B0502020202020204" pitchFamily="34" charset="0"/>
            </a:rPr>
            <a:t>COUVERTURE PAR LE FONDS DE ROULEMENT</a:t>
          </a:r>
        </a:p>
      </xdr:txBody>
    </xdr:sp>
    <xdr:clientData/>
  </xdr:twoCellAnchor>
  <xdr:twoCellAnchor editAs="oneCell">
    <xdr:from>
      <xdr:col>1</xdr:col>
      <xdr:colOff>771261</xdr:colOff>
      <xdr:row>17</xdr:row>
      <xdr:rowOff>19049</xdr:rowOff>
    </xdr:from>
    <xdr:to>
      <xdr:col>10</xdr:col>
      <xdr:colOff>514350</xdr:colOff>
      <xdr:row>37</xdr:row>
      <xdr:rowOff>16936</xdr:rowOff>
    </xdr:to>
    <xdr:pic>
      <xdr:nvPicPr>
        <xdr:cNvPr id="37" name="Image 36">
          <a:extLst>
            <a:ext uri="{FF2B5EF4-FFF2-40B4-BE49-F238E27FC236}">
              <a16:creationId xmlns:a16="http://schemas.microsoft.com/office/drawing/2014/main" id="{44D8F57C-4417-447B-8200-FD11593D1406}"/>
            </a:ext>
          </a:extLst>
        </xdr:cNvPr>
        <xdr:cNvPicPr>
          <a:picLocks noChangeAspect="1"/>
        </xdr:cNvPicPr>
      </xdr:nvPicPr>
      <xdr:blipFill>
        <a:blip xmlns:r="http://schemas.openxmlformats.org/officeDocument/2006/relationships" r:embed="rId2"/>
        <a:stretch>
          <a:fillRect/>
        </a:stretch>
      </xdr:blipFill>
      <xdr:spPr>
        <a:xfrm>
          <a:off x="1563741" y="3166109"/>
          <a:ext cx="6875409" cy="3655487"/>
        </a:xfrm>
        <a:prstGeom prst="rect">
          <a:avLst/>
        </a:prstGeom>
      </xdr:spPr>
    </xdr:pic>
    <xdr:clientData/>
  </xdr:twoCellAnchor>
  <xdr:twoCellAnchor>
    <xdr:from>
      <xdr:col>6</xdr:col>
      <xdr:colOff>426721</xdr:colOff>
      <xdr:row>67</xdr:row>
      <xdr:rowOff>30481</xdr:rowOff>
    </xdr:from>
    <xdr:to>
      <xdr:col>8</xdr:col>
      <xdr:colOff>219076</xdr:colOff>
      <xdr:row>71</xdr:row>
      <xdr:rowOff>17145</xdr:rowOff>
    </xdr:to>
    <xdr:sp macro="" textlink="">
      <xdr:nvSpPr>
        <xdr:cNvPr id="38" name="Ellipse 37">
          <a:extLst>
            <a:ext uri="{FF2B5EF4-FFF2-40B4-BE49-F238E27FC236}">
              <a16:creationId xmlns:a16="http://schemas.microsoft.com/office/drawing/2014/main" id="{A0CAC307-7615-4F8D-A3E5-CC6E7DD61C2A}"/>
            </a:ext>
          </a:extLst>
        </xdr:cNvPr>
        <xdr:cNvSpPr/>
      </xdr:nvSpPr>
      <xdr:spPr>
        <a:xfrm>
          <a:off x="5181601" y="12321541"/>
          <a:ext cx="1377315" cy="718184"/>
        </a:xfrm>
        <a:prstGeom prst="ellipse">
          <a:avLst/>
        </a:prstGeom>
        <a:noFill/>
        <a:ln>
          <a:solidFill>
            <a:srgbClr val="01273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529590</xdr:colOff>
      <xdr:row>67</xdr:row>
      <xdr:rowOff>177165</xdr:rowOff>
    </xdr:from>
    <xdr:to>
      <xdr:col>8</xdr:col>
      <xdr:colOff>87630</xdr:colOff>
      <xdr:row>70</xdr:row>
      <xdr:rowOff>43815</xdr:rowOff>
    </xdr:to>
    <xdr:sp macro="" textlink="">
      <xdr:nvSpPr>
        <xdr:cNvPr id="39" name="ZoneTexte 38">
          <a:extLst>
            <a:ext uri="{FF2B5EF4-FFF2-40B4-BE49-F238E27FC236}">
              <a16:creationId xmlns:a16="http://schemas.microsoft.com/office/drawing/2014/main" id="{2AED468F-FE19-497F-9E87-6726B3FA1659}"/>
            </a:ext>
          </a:extLst>
        </xdr:cNvPr>
        <xdr:cNvSpPr txBox="1"/>
      </xdr:nvSpPr>
      <xdr:spPr>
        <a:xfrm>
          <a:off x="5284470" y="12468225"/>
          <a:ext cx="1143000" cy="41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1">
              <a:solidFill>
                <a:srgbClr val="01273C"/>
              </a:solidFill>
              <a:latin typeface="Century Gothic" panose="020B0502020202020204" pitchFamily="34" charset="0"/>
            </a:rPr>
            <a:t>Capitaux permanents</a:t>
          </a:r>
        </a:p>
      </xdr:txBody>
    </xdr:sp>
    <xdr:clientData/>
  </xdr:twoCellAnchor>
  <xdr:twoCellAnchor>
    <xdr:from>
      <xdr:col>8</xdr:col>
      <xdr:colOff>333381</xdr:colOff>
      <xdr:row>68</xdr:row>
      <xdr:rowOff>127631</xdr:rowOff>
    </xdr:from>
    <xdr:to>
      <xdr:col>8</xdr:col>
      <xdr:colOff>514656</xdr:colOff>
      <xdr:row>69</xdr:row>
      <xdr:rowOff>85863</xdr:rowOff>
    </xdr:to>
    <xdr:grpSp>
      <xdr:nvGrpSpPr>
        <xdr:cNvPr id="40" name="Groupe 39">
          <a:extLst>
            <a:ext uri="{FF2B5EF4-FFF2-40B4-BE49-F238E27FC236}">
              <a16:creationId xmlns:a16="http://schemas.microsoft.com/office/drawing/2014/main" id="{6FEB645C-6D1D-4D4F-96D9-127563E38BE9}"/>
            </a:ext>
          </a:extLst>
        </xdr:cNvPr>
        <xdr:cNvGrpSpPr/>
      </xdr:nvGrpSpPr>
      <xdr:grpSpPr>
        <a:xfrm>
          <a:off x="6673221" y="12601571"/>
          <a:ext cx="181275" cy="141112"/>
          <a:chOff x="7320914" y="12174855"/>
          <a:chExt cx="186691" cy="153556"/>
        </a:xfrm>
      </xdr:grpSpPr>
      <xdr:sp macro="" textlink="">
        <xdr:nvSpPr>
          <xdr:cNvPr id="41" name="Rectangle 40">
            <a:extLst>
              <a:ext uri="{FF2B5EF4-FFF2-40B4-BE49-F238E27FC236}">
                <a16:creationId xmlns:a16="http://schemas.microsoft.com/office/drawing/2014/main" id="{9D29616F-5FB0-E362-EC30-AEC269DBBB04}"/>
              </a:ext>
            </a:extLst>
          </xdr:cNvPr>
          <xdr:cNvSpPr/>
        </xdr:nvSpPr>
        <xdr:spPr>
          <a:xfrm>
            <a:off x="7320915" y="12174855"/>
            <a:ext cx="186690" cy="53340"/>
          </a:xfrm>
          <a:prstGeom prst="rect">
            <a:avLst/>
          </a:prstGeom>
          <a:solidFill>
            <a:srgbClr val="01273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2" name="Rectangle 41">
            <a:extLst>
              <a:ext uri="{FF2B5EF4-FFF2-40B4-BE49-F238E27FC236}">
                <a16:creationId xmlns:a16="http://schemas.microsoft.com/office/drawing/2014/main" id="{55E3E073-12DB-07A3-4DE8-DB5E6405A6BD}"/>
              </a:ext>
            </a:extLst>
          </xdr:cNvPr>
          <xdr:cNvSpPr/>
        </xdr:nvSpPr>
        <xdr:spPr>
          <a:xfrm>
            <a:off x="7320914" y="12266295"/>
            <a:ext cx="181562" cy="62116"/>
          </a:xfrm>
          <a:prstGeom prst="rect">
            <a:avLst/>
          </a:prstGeom>
          <a:solidFill>
            <a:srgbClr val="01273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8</xdr:col>
      <xdr:colOff>624840</xdr:colOff>
      <xdr:row>65</xdr:row>
      <xdr:rowOff>15240</xdr:rowOff>
    </xdr:from>
    <xdr:to>
      <xdr:col>11</xdr:col>
      <xdr:colOff>440055</xdr:colOff>
      <xdr:row>67</xdr:row>
      <xdr:rowOff>66675</xdr:rowOff>
    </xdr:to>
    <xdr:sp macro="" textlink="">
      <xdr:nvSpPr>
        <xdr:cNvPr id="43" name="ZoneTexte 42">
          <a:extLst>
            <a:ext uri="{FF2B5EF4-FFF2-40B4-BE49-F238E27FC236}">
              <a16:creationId xmlns:a16="http://schemas.microsoft.com/office/drawing/2014/main" id="{87BC0D5B-1769-4509-B04C-43B0A24A4A88}"/>
            </a:ext>
          </a:extLst>
        </xdr:cNvPr>
        <xdr:cNvSpPr txBox="1"/>
      </xdr:nvSpPr>
      <xdr:spPr>
        <a:xfrm>
          <a:off x="6964680" y="11940540"/>
          <a:ext cx="2192655" cy="417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rgbClr val="C00000"/>
              </a:solidFill>
              <a:latin typeface="Century Gothic" panose="020B0502020202020204" pitchFamily="34" charset="0"/>
            </a:rPr>
            <a:t>Fonds propres </a:t>
          </a:r>
          <a:r>
            <a:rPr lang="fr-FR" sz="1000" b="0">
              <a:solidFill>
                <a:srgbClr val="C00000"/>
              </a:solidFill>
              <a:latin typeface="Century Gothic" panose="020B0502020202020204" pitchFamily="34" charset="0"/>
            </a:rPr>
            <a:t>(fonds associatifs, résultat, réserves, subv. d'invest.)</a:t>
          </a:r>
        </a:p>
      </xdr:txBody>
    </xdr:sp>
    <xdr:clientData/>
  </xdr:twoCellAnchor>
  <xdr:twoCellAnchor>
    <xdr:from>
      <xdr:col>9</xdr:col>
      <xdr:colOff>735330</xdr:colOff>
      <xdr:row>67</xdr:row>
      <xdr:rowOff>161924</xdr:rowOff>
    </xdr:from>
    <xdr:to>
      <xdr:col>10</xdr:col>
      <xdr:colOff>160020</xdr:colOff>
      <xdr:row>69</xdr:row>
      <xdr:rowOff>47624</xdr:rowOff>
    </xdr:to>
    <xdr:sp macro="" textlink="">
      <xdr:nvSpPr>
        <xdr:cNvPr id="44" name="Croix 43">
          <a:extLst>
            <a:ext uri="{FF2B5EF4-FFF2-40B4-BE49-F238E27FC236}">
              <a16:creationId xmlns:a16="http://schemas.microsoft.com/office/drawing/2014/main" id="{B77E25F4-4867-4246-9FC2-327888228803}"/>
            </a:ext>
          </a:extLst>
        </xdr:cNvPr>
        <xdr:cNvSpPr/>
      </xdr:nvSpPr>
      <xdr:spPr>
        <a:xfrm>
          <a:off x="7867650" y="12452984"/>
          <a:ext cx="217170" cy="251460"/>
        </a:xfrm>
        <a:prstGeom prst="plus">
          <a:avLst>
            <a:gd name="adj" fmla="val 42361"/>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645795</xdr:colOff>
      <xdr:row>69</xdr:row>
      <xdr:rowOff>158115</xdr:rowOff>
    </xdr:from>
    <xdr:to>
      <xdr:col>11</xdr:col>
      <xdr:colOff>523875</xdr:colOff>
      <xdr:row>73</xdr:row>
      <xdr:rowOff>163830</xdr:rowOff>
    </xdr:to>
    <xdr:sp macro="" textlink="">
      <xdr:nvSpPr>
        <xdr:cNvPr id="45" name="ZoneTexte 44">
          <a:extLst>
            <a:ext uri="{FF2B5EF4-FFF2-40B4-BE49-F238E27FC236}">
              <a16:creationId xmlns:a16="http://schemas.microsoft.com/office/drawing/2014/main" id="{449753AB-D107-44A5-A714-A046F54BB156}"/>
            </a:ext>
          </a:extLst>
        </xdr:cNvPr>
        <xdr:cNvSpPr txBox="1"/>
      </xdr:nvSpPr>
      <xdr:spPr>
        <a:xfrm>
          <a:off x="6985635" y="12814935"/>
          <a:ext cx="2255520" cy="737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rgbClr val="C00000"/>
              </a:solidFill>
              <a:latin typeface="Century Gothic" panose="020B0502020202020204" pitchFamily="34" charset="0"/>
            </a:rPr>
            <a:t>Autres ressources à long terme </a:t>
          </a:r>
          <a:r>
            <a:rPr lang="fr-FR" sz="1000" b="0">
              <a:solidFill>
                <a:srgbClr val="C00000"/>
              </a:solidFill>
              <a:latin typeface="Century Gothic" panose="020B0502020202020204" pitchFamily="34" charset="0"/>
            </a:rPr>
            <a:t>(provisions pour risques et charges, emprunts à plus d'1</a:t>
          </a:r>
          <a:r>
            <a:rPr lang="fr-FR" sz="1000" b="0" baseline="0">
              <a:solidFill>
                <a:srgbClr val="C00000"/>
              </a:solidFill>
              <a:latin typeface="Century Gothic" panose="020B0502020202020204" pitchFamily="34" charset="0"/>
            </a:rPr>
            <a:t> </a:t>
          </a:r>
          <a:r>
            <a:rPr lang="fr-FR" sz="1000" b="0">
              <a:solidFill>
                <a:srgbClr val="C00000"/>
              </a:solidFill>
              <a:latin typeface="Century Gothic" panose="020B0502020202020204" pitchFamily="34" charset="0"/>
            </a:rPr>
            <a:t>an)</a:t>
          </a:r>
        </a:p>
      </xdr:txBody>
    </xdr:sp>
    <xdr:clientData/>
  </xdr:twoCellAnchor>
  <xdr:twoCellAnchor editAs="oneCell">
    <xdr:from>
      <xdr:col>0</xdr:col>
      <xdr:colOff>209550</xdr:colOff>
      <xdr:row>76</xdr:row>
      <xdr:rowOff>53340</xdr:rowOff>
    </xdr:from>
    <xdr:to>
      <xdr:col>1</xdr:col>
      <xdr:colOff>742503</xdr:colOff>
      <xdr:row>80</xdr:row>
      <xdr:rowOff>65901</xdr:rowOff>
    </xdr:to>
    <xdr:pic>
      <xdr:nvPicPr>
        <xdr:cNvPr id="46" name="Picture 2" descr="RÃ©sultat de recherche d'images pour &quot;FFVoile&quot;">
          <a:extLst>
            <a:ext uri="{FF2B5EF4-FFF2-40B4-BE49-F238E27FC236}">
              <a16:creationId xmlns:a16="http://schemas.microsoft.com/office/drawing/2014/main" id="{2F288130-FA35-4239-9AB5-0E5BDBACE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3990320"/>
          <a:ext cx="1325433" cy="744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207644</xdr:colOff>
      <xdr:row>101</xdr:row>
      <xdr:rowOff>69529</xdr:rowOff>
    </xdr:from>
    <xdr:to>
      <xdr:col>5</xdr:col>
      <xdr:colOff>780903</xdr:colOff>
      <xdr:row>113</xdr:row>
      <xdr:rowOff>49915</xdr:rowOff>
    </xdr:to>
    <xdr:grpSp>
      <xdr:nvGrpSpPr>
        <xdr:cNvPr id="47" name="Groupe 46">
          <a:extLst>
            <a:ext uri="{FF2B5EF4-FFF2-40B4-BE49-F238E27FC236}">
              <a16:creationId xmlns:a16="http://schemas.microsoft.com/office/drawing/2014/main" id="{240614DA-C975-4A2D-9184-FDA4C93E4690}"/>
            </a:ext>
          </a:extLst>
        </xdr:cNvPr>
        <xdr:cNvGrpSpPr/>
      </xdr:nvGrpSpPr>
      <xdr:grpSpPr>
        <a:xfrm>
          <a:off x="207644" y="18654709"/>
          <a:ext cx="4535659" cy="2174946"/>
          <a:chOff x="4792980" y="14871382"/>
          <a:chExt cx="4520565" cy="2140441"/>
        </a:xfrm>
      </xdr:grpSpPr>
      <xdr:grpSp>
        <xdr:nvGrpSpPr>
          <xdr:cNvPr id="48" name="Group 10">
            <a:extLst>
              <a:ext uri="{FF2B5EF4-FFF2-40B4-BE49-F238E27FC236}">
                <a16:creationId xmlns:a16="http://schemas.microsoft.com/office/drawing/2014/main" id="{1DD247A8-BF24-58C4-B4B4-AAA68BE4B3A3}"/>
              </a:ext>
            </a:extLst>
          </xdr:cNvPr>
          <xdr:cNvGrpSpPr/>
        </xdr:nvGrpSpPr>
        <xdr:grpSpPr>
          <a:xfrm flipH="1">
            <a:off x="4832974" y="14871382"/>
            <a:ext cx="1929775" cy="2111693"/>
            <a:chOff x="2051720" y="2281484"/>
            <a:chExt cx="2454909" cy="2743016"/>
          </a:xfrm>
          <a:effectLst/>
        </xdr:grpSpPr>
        <xdr:sp macro="" textlink="">
          <xdr:nvSpPr>
            <xdr:cNvPr id="58" name="Oval 11">
              <a:extLst>
                <a:ext uri="{FF2B5EF4-FFF2-40B4-BE49-F238E27FC236}">
                  <a16:creationId xmlns:a16="http://schemas.microsoft.com/office/drawing/2014/main" id="{36E24A4A-8BE3-DAF6-8CC8-6C0CB7FF5843}"/>
                </a:ext>
              </a:extLst>
            </xdr:cNvPr>
            <xdr:cNvSpPr/>
          </xdr:nvSpPr>
          <xdr:spPr>
            <a:xfrm>
              <a:off x="3370129" y="3084588"/>
              <a:ext cx="1136500" cy="1136500"/>
            </a:xfrm>
            <a:prstGeom prst="ellipse">
              <a:avLst/>
            </a:prstGeom>
            <a:no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C00000"/>
                </a:solidFill>
                <a:cs typeface="Arial" pitchFamily="34" charset="0"/>
              </a:endParaRPr>
            </a:p>
          </xdr:txBody>
        </xdr:sp>
        <xdr:sp macro="" textlink="">
          <xdr:nvSpPr>
            <xdr:cNvPr id="59" name="Oval 12">
              <a:extLst>
                <a:ext uri="{FF2B5EF4-FFF2-40B4-BE49-F238E27FC236}">
                  <a16:creationId xmlns:a16="http://schemas.microsoft.com/office/drawing/2014/main" id="{786C0E88-5D08-FDAB-CA8E-418838CE1F6E}"/>
                </a:ext>
              </a:extLst>
            </xdr:cNvPr>
            <xdr:cNvSpPr/>
          </xdr:nvSpPr>
          <xdr:spPr>
            <a:xfrm>
              <a:off x="2051720" y="3282923"/>
              <a:ext cx="748982" cy="748982"/>
            </a:xfrm>
            <a:prstGeom prst="ellipse">
              <a:avLst/>
            </a:prstGeom>
            <a:no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C00000"/>
                </a:solidFill>
                <a:cs typeface="Arial" pitchFamily="34" charset="0"/>
              </a:endParaRPr>
            </a:p>
          </xdr:txBody>
        </xdr:sp>
        <xdr:sp macro="" textlink="">
          <xdr:nvSpPr>
            <xdr:cNvPr id="60" name="Oval 13">
              <a:extLst>
                <a:ext uri="{FF2B5EF4-FFF2-40B4-BE49-F238E27FC236}">
                  <a16:creationId xmlns:a16="http://schemas.microsoft.com/office/drawing/2014/main" id="{C21C47F0-6047-3C2E-0F0A-198D836F3BA0}"/>
                </a:ext>
              </a:extLst>
            </xdr:cNvPr>
            <xdr:cNvSpPr/>
          </xdr:nvSpPr>
          <xdr:spPr>
            <a:xfrm>
              <a:off x="2503258" y="4275518"/>
              <a:ext cx="748982" cy="748982"/>
            </a:xfrm>
            <a:prstGeom prst="ellipse">
              <a:avLst/>
            </a:prstGeom>
            <a:no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C00000"/>
                </a:solidFill>
                <a:cs typeface="Arial" pitchFamily="34" charset="0"/>
              </a:endParaRPr>
            </a:p>
          </xdr:txBody>
        </xdr:sp>
        <xdr:cxnSp macro="">
          <xdr:nvCxnSpPr>
            <xdr:cNvPr id="61" name="Straight Connector 14">
              <a:extLst>
                <a:ext uri="{FF2B5EF4-FFF2-40B4-BE49-F238E27FC236}">
                  <a16:creationId xmlns:a16="http://schemas.microsoft.com/office/drawing/2014/main" id="{11A9E88F-A4F8-1390-AC14-97520F9D2D3D}"/>
                </a:ext>
              </a:extLst>
            </xdr:cNvPr>
            <xdr:cNvCxnSpPr>
              <a:stCxn id="58" idx="1"/>
            </xdr:cNvCxnSpPr>
          </xdr:nvCxnSpPr>
          <xdr:spPr>
            <a:xfrm flipH="1" flipV="1">
              <a:off x="3142554" y="2929625"/>
              <a:ext cx="394011" cy="321399"/>
            </a:xfrm>
            <a:prstGeom prst="line">
              <a:avLst/>
            </a:prstGeom>
            <a:noFill/>
            <a:ln w="25400" cap="flat" cmpd="sng" algn="ctr">
              <a:solidFill>
                <a:srgbClr val="C00000"/>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15">
              <a:extLst>
                <a:ext uri="{FF2B5EF4-FFF2-40B4-BE49-F238E27FC236}">
                  <a16:creationId xmlns:a16="http://schemas.microsoft.com/office/drawing/2014/main" id="{3DC82DB9-3738-D7D6-57CA-FD52D388D5D4}"/>
                </a:ext>
              </a:extLst>
            </xdr:cNvPr>
            <xdr:cNvCxnSpPr>
              <a:stCxn id="58" idx="2"/>
              <a:endCxn id="59" idx="6"/>
            </xdr:cNvCxnSpPr>
          </xdr:nvCxnSpPr>
          <xdr:spPr>
            <a:xfrm flipH="1">
              <a:off x="2800702" y="3652838"/>
              <a:ext cx="569427" cy="4576"/>
            </a:xfrm>
            <a:prstGeom prst="line">
              <a:avLst/>
            </a:prstGeom>
            <a:noFill/>
            <a:ln w="25400" cap="flat" cmpd="sng" algn="ctr">
              <a:solidFill>
                <a:srgbClr val="C00000"/>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16">
              <a:extLst>
                <a:ext uri="{FF2B5EF4-FFF2-40B4-BE49-F238E27FC236}">
                  <a16:creationId xmlns:a16="http://schemas.microsoft.com/office/drawing/2014/main" id="{36D4DFC9-14C7-8571-3EA9-DDD1456C7624}"/>
                </a:ext>
              </a:extLst>
            </xdr:cNvPr>
            <xdr:cNvCxnSpPr>
              <a:stCxn id="58" idx="3"/>
              <a:endCxn id="60" idx="7"/>
            </xdr:cNvCxnSpPr>
          </xdr:nvCxnSpPr>
          <xdr:spPr>
            <a:xfrm flipH="1">
              <a:off x="3142555" y="4054651"/>
              <a:ext cx="394010" cy="330553"/>
            </a:xfrm>
            <a:prstGeom prst="line">
              <a:avLst/>
            </a:prstGeom>
            <a:noFill/>
            <a:ln w="25400" cap="flat" cmpd="sng" algn="ctr">
              <a:solidFill>
                <a:srgbClr val="C00000"/>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64" name="Oval 17">
              <a:extLst>
                <a:ext uri="{FF2B5EF4-FFF2-40B4-BE49-F238E27FC236}">
                  <a16:creationId xmlns:a16="http://schemas.microsoft.com/office/drawing/2014/main" id="{4D0F7C28-85DE-7061-E327-CAA9D6BD5053}"/>
                </a:ext>
              </a:extLst>
            </xdr:cNvPr>
            <xdr:cNvSpPr/>
          </xdr:nvSpPr>
          <xdr:spPr>
            <a:xfrm>
              <a:off x="2515710" y="2281484"/>
              <a:ext cx="748982" cy="748982"/>
            </a:xfrm>
            <a:prstGeom prst="ellipse">
              <a:avLst/>
            </a:prstGeom>
            <a:no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C00000"/>
                </a:solidFill>
                <a:cs typeface="Arial" pitchFamily="34" charset="0"/>
              </a:endParaRPr>
            </a:p>
          </xdr:txBody>
        </xdr:sp>
      </xdr:grpSp>
      <xdr:sp macro="" textlink="">
        <xdr:nvSpPr>
          <xdr:cNvPr id="49" name="Espace réservé du contenu 2">
            <a:extLst>
              <a:ext uri="{FF2B5EF4-FFF2-40B4-BE49-F238E27FC236}">
                <a16:creationId xmlns:a16="http://schemas.microsoft.com/office/drawing/2014/main" id="{1C473AFD-DA66-F149-9631-0A110BCD97F0}"/>
              </a:ext>
            </a:extLst>
          </xdr:cNvPr>
          <xdr:cNvSpPr txBox="1">
            <a:spLocks/>
          </xdr:cNvSpPr>
        </xdr:nvSpPr>
        <xdr:spPr bwMode="auto">
          <a:xfrm>
            <a:off x="4792980" y="15719087"/>
            <a:ext cx="960120" cy="543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marL="0" lvl="1" indent="0" algn="ctr" eaLnBrk="1" hangingPunct="1">
              <a:spcBef>
                <a:spcPts val="0"/>
              </a:spcBef>
              <a:spcAft>
                <a:spcPts val="1200"/>
              </a:spcAft>
              <a:buClrTx/>
              <a:buNone/>
              <a:tabLst>
                <a:tab pos="623888" algn="l"/>
                <a:tab pos="1254125" algn="l"/>
              </a:tabLst>
              <a:defRPr/>
            </a:pPr>
            <a:r>
              <a:rPr lang="fr-FR" altLang="fr-FR" sz="1000" b="1">
                <a:solidFill>
                  <a:srgbClr val="C00000"/>
                </a:solidFill>
              </a:rPr>
              <a:t>Le compte de résultat</a:t>
            </a:r>
          </a:p>
        </xdr:txBody>
      </xdr:sp>
      <xdr:sp macro="" textlink="">
        <xdr:nvSpPr>
          <xdr:cNvPr id="50" name="Rectangle 49">
            <a:extLst>
              <a:ext uri="{FF2B5EF4-FFF2-40B4-BE49-F238E27FC236}">
                <a16:creationId xmlns:a16="http://schemas.microsoft.com/office/drawing/2014/main" id="{DA114086-CD93-8018-CFA8-97230178C26C}"/>
              </a:ext>
            </a:extLst>
          </xdr:cNvPr>
          <xdr:cNvSpPr/>
        </xdr:nvSpPr>
        <xdr:spPr>
          <a:xfrm>
            <a:off x="6450446" y="15047582"/>
            <a:ext cx="2863099" cy="238062"/>
          </a:xfrm>
          <a:prstGeom prst="rect">
            <a:avLst/>
          </a:prstGeom>
        </xdr:spPr>
        <xdr:txBody>
          <a:bodyPr wrap="square">
            <a:sp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900" b="1">
                <a:solidFill>
                  <a:srgbClr val="C00000"/>
                </a:solidFill>
              </a:rPr>
              <a:t>Film de l’activité sur une période donnée</a:t>
            </a:r>
          </a:p>
        </xdr:txBody>
      </xdr:sp>
      <xdr:sp macro="" textlink="">
        <xdr:nvSpPr>
          <xdr:cNvPr id="51" name="Rounded Rectangle 7">
            <a:extLst>
              <a:ext uri="{FF2B5EF4-FFF2-40B4-BE49-F238E27FC236}">
                <a16:creationId xmlns:a16="http://schemas.microsoft.com/office/drawing/2014/main" id="{10610F12-56DC-0F7E-4521-E4B7CB031D4D}"/>
              </a:ext>
            </a:extLst>
          </xdr:cNvPr>
          <xdr:cNvSpPr/>
        </xdr:nvSpPr>
        <xdr:spPr>
          <a:xfrm>
            <a:off x="6008370" y="15042296"/>
            <a:ext cx="250127" cy="223709"/>
          </a:xfrm>
          <a:custGeom>
            <a:avLst/>
            <a:gdLst/>
            <a:ahLst/>
            <a:cxnLst/>
            <a:rect l="l" t="t" r="r" b="b"/>
            <a:pathLst>
              <a:path w="3240006" h="2796091">
                <a:moveTo>
                  <a:pt x="686867" y="612319"/>
                </a:moveTo>
                <a:cubicBezTo>
                  <a:pt x="611281" y="612319"/>
                  <a:pt x="550007" y="673593"/>
                  <a:pt x="550007" y="749179"/>
                </a:cubicBezTo>
                <a:cubicBezTo>
                  <a:pt x="550007" y="824765"/>
                  <a:pt x="611281" y="886039"/>
                  <a:pt x="686867" y="886039"/>
                </a:cubicBezTo>
                <a:cubicBezTo>
                  <a:pt x="762453" y="886039"/>
                  <a:pt x="823727" y="824765"/>
                  <a:pt x="823727" y="749179"/>
                </a:cubicBezTo>
                <a:cubicBezTo>
                  <a:pt x="823727" y="673593"/>
                  <a:pt x="762453" y="612319"/>
                  <a:pt x="686867" y="612319"/>
                </a:cubicBezTo>
                <a:close/>
                <a:moveTo>
                  <a:pt x="1587500" y="281447"/>
                </a:moveTo>
                <a:cubicBezTo>
                  <a:pt x="1432061" y="281447"/>
                  <a:pt x="1306053" y="407455"/>
                  <a:pt x="1306053" y="562894"/>
                </a:cubicBezTo>
                <a:cubicBezTo>
                  <a:pt x="1306053" y="718333"/>
                  <a:pt x="1432061" y="844341"/>
                  <a:pt x="1587500" y="844341"/>
                </a:cubicBezTo>
                <a:cubicBezTo>
                  <a:pt x="1742939" y="844341"/>
                  <a:pt x="1868947" y="718333"/>
                  <a:pt x="1868947" y="562894"/>
                </a:cubicBezTo>
                <a:cubicBezTo>
                  <a:pt x="1868947" y="407455"/>
                  <a:pt x="1742939" y="281447"/>
                  <a:pt x="1587500" y="281447"/>
                </a:cubicBezTo>
                <a:close/>
                <a:moveTo>
                  <a:pt x="1587500" y="0"/>
                </a:moveTo>
                <a:cubicBezTo>
                  <a:pt x="1898378" y="0"/>
                  <a:pt x="2150394" y="252016"/>
                  <a:pt x="2150394" y="562894"/>
                </a:cubicBezTo>
                <a:cubicBezTo>
                  <a:pt x="2150394" y="786167"/>
                  <a:pt x="2020401" y="979078"/>
                  <a:pt x="1831095" y="1068260"/>
                </a:cubicBezTo>
                <a:lnTo>
                  <a:pt x="2215710" y="1068260"/>
                </a:lnTo>
                <a:cubicBezTo>
                  <a:pt x="2374756" y="1068260"/>
                  <a:pt x="2503688" y="1197192"/>
                  <a:pt x="2503688" y="1356238"/>
                </a:cubicBezTo>
                <a:lnTo>
                  <a:pt x="2503688" y="1474975"/>
                </a:lnTo>
                <a:lnTo>
                  <a:pt x="2656086" y="1474975"/>
                </a:lnTo>
                <a:cubicBezTo>
                  <a:pt x="2692420" y="1474975"/>
                  <a:pt x="2722815" y="1500405"/>
                  <a:pt x="2728975" y="1534767"/>
                </a:cubicBezTo>
                <a:lnTo>
                  <a:pt x="3240006" y="1109804"/>
                </a:lnTo>
                <a:lnTo>
                  <a:pt x="3240006" y="2754548"/>
                </a:lnTo>
                <a:lnTo>
                  <a:pt x="2728975" y="2329585"/>
                </a:lnTo>
                <a:cubicBezTo>
                  <a:pt x="2722815" y="2363946"/>
                  <a:pt x="2692420" y="2389375"/>
                  <a:pt x="2656086" y="2389375"/>
                </a:cubicBezTo>
                <a:lnTo>
                  <a:pt x="2503688" y="2389375"/>
                </a:lnTo>
                <a:lnTo>
                  <a:pt x="2503688" y="2508113"/>
                </a:lnTo>
                <a:cubicBezTo>
                  <a:pt x="2503688" y="2667159"/>
                  <a:pt x="2374756" y="2796091"/>
                  <a:pt x="2215710" y="2796091"/>
                </a:cubicBezTo>
                <a:lnTo>
                  <a:pt x="287978" y="2796091"/>
                </a:lnTo>
                <a:cubicBezTo>
                  <a:pt x="128932" y="2796091"/>
                  <a:pt x="0" y="2667159"/>
                  <a:pt x="0" y="2508113"/>
                </a:cubicBezTo>
                <a:lnTo>
                  <a:pt x="0" y="1356238"/>
                </a:lnTo>
                <a:cubicBezTo>
                  <a:pt x="0" y="1197192"/>
                  <a:pt x="128932" y="1068260"/>
                  <a:pt x="287978" y="1068260"/>
                </a:cubicBezTo>
                <a:lnTo>
                  <a:pt x="544513" y="1068260"/>
                </a:lnTo>
                <a:cubicBezTo>
                  <a:pt x="422089" y="1014226"/>
                  <a:pt x="336949" y="891645"/>
                  <a:pt x="336949" y="749179"/>
                </a:cubicBezTo>
                <a:cubicBezTo>
                  <a:pt x="336949" y="555925"/>
                  <a:pt x="493613" y="399261"/>
                  <a:pt x="686867" y="399261"/>
                </a:cubicBezTo>
                <a:cubicBezTo>
                  <a:pt x="880121" y="399261"/>
                  <a:pt x="1036785" y="555925"/>
                  <a:pt x="1036785" y="749179"/>
                </a:cubicBezTo>
                <a:cubicBezTo>
                  <a:pt x="1036785" y="891645"/>
                  <a:pt x="951645" y="1014226"/>
                  <a:pt x="829222" y="1068260"/>
                </a:cubicBezTo>
                <a:lnTo>
                  <a:pt x="1343906" y="1068260"/>
                </a:lnTo>
                <a:cubicBezTo>
                  <a:pt x="1154600" y="979078"/>
                  <a:pt x="1024606" y="786167"/>
                  <a:pt x="1024606" y="562894"/>
                </a:cubicBezTo>
                <a:cubicBezTo>
                  <a:pt x="1024606" y="252016"/>
                  <a:pt x="1276622" y="0"/>
                  <a:pt x="1587500" y="0"/>
                </a:cubicBezTo>
                <a:close/>
              </a:path>
            </a:pathLst>
          </a:custGeom>
          <a:solidFill>
            <a:srgbClr val="C00000"/>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a:solidFill>
                <a:srgbClr val="FFFFFF"/>
              </a:solidFill>
            </a:endParaRPr>
          </a:p>
        </xdr:txBody>
      </xdr:sp>
      <xdr:sp macro="" textlink="">
        <xdr:nvSpPr>
          <xdr:cNvPr id="52" name="Rectangle 51">
            <a:extLst>
              <a:ext uri="{FF2B5EF4-FFF2-40B4-BE49-F238E27FC236}">
                <a16:creationId xmlns:a16="http://schemas.microsoft.com/office/drawing/2014/main" id="{67ACD840-0827-EE3D-EB32-9CB618DA6BBF}"/>
              </a:ext>
            </a:extLst>
          </xdr:cNvPr>
          <xdr:cNvSpPr/>
        </xdr:nvSpPr>
        <xdr:spPr>
          <a:xfrm>
            <a:off x="6454241" y="16639155"/>
            <a:ext cx="2085069" cy="372668"/>
          </a:xfrm>
          <a:prstGeom prst="rect">
            <a:avLst/>
          </a:prstGeom>
        </xdr:spPr>
        <xdr:txBody>
          <a:bodyPr wrap="square">
            <a:sp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900" b="1">
                <a:solidFill>
                  <a:srgbClr val="C00000"/>
                </a:solidFill>
              </a:rPr>
              <a:t>Il redémarre à 0 à chaque début d’exercice</a:t>
            </a:r>
          </a:p>
        </xdr:txBody>
      </xdr:sp>
      <xdr:sp macro="" textlink="">
        <xdr:nvSpPr>
          <xdr:cNvPr id="53" name="Rectangle 52">
            <a:extLst>
              <a:ext uri="{FF2B5EF4-FFF2-40B4-BE49-F238E27FC236}">
                <a16:creationId xmlns:a16="http://schemas.microsoft.com/office/drawing/2014/main" id="{C4D076E6-6221-7271-3670-B1F533BEF442}"/>
              </a:ext>
            </a:extLst>
          </xdr:cNvPr>
          <xdr:cNvSpPr/>
        </xdr:nvSpPr>
        <xdr:spPr>
          <a:xfrm>
            <a:off x="6841664" y="15725080"/>
            <a:ext cx="2107112" cy="374682"/>
          </a:xfrm>
          <a:prstGeom prst="rect">
            <a:avLst/>
          </a:prstGeom>
        </xdr:spPr>
        <xdr:txBody>
          <a:bodyPr wrap="square">
            <a:sp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900" b="1">
                <a:solidFill>
                  <a:srgbClr val="C00000"/>
                </a:solidFill>
              </a:rPr>
              <a:t>Il détermine le résultat et la création ou non de richesses</a:t>
            </a:r>
          </a:p>
        </xdr:txBody>
      </xdr:sp>
      <xdr:sp macro="" textlink="">
        <xdr:nvSpPr>
          <xdr:cNvPr id="54" name="Oval 21">
            <a:extLst>
              <a:ext uri="{FF2B5EF4-FFF2-40B4-BE49-F238E27FC236}">
                <a16:creationId xmlns:a16="http://schemas.microsoft.com/office/drawing/2014/main" id="{763F5A5A-3CD1-9636-07F7-62324BAF5397}"/>
              </a:ext>
            </a:extLst>
          </xdr:cNvPr>
          <xdr:cNvSpPr>
            <a:spLocks noChangeAspect="1"/>
          </xdr:cNvSpPr>
        </xdr:nvSpPr>
        <xdr:spPr>
          <a:xfrm>
            <a:off x="6003067" y="16570367"/>
            <a:ext cx="281723" cy="288835"/>
          </a:xfrm>
          <a:custGeom>
            <a:avLst/>
            <a:gdLst/>
            <a:ahLst/>
            <a:cxnLst/>
            <a:rect l="l" t="t" r="r" b="b"/>
            <a:pathLst>
              <a:path w="1652142" h="1665940">
                <a:moveTo>
                  <a:pt x="898689" y="548008"/>
                </a:moveTo>
                <a:cubicBezTo>
                  <a:pt x="737950" y="504938"/>
                  <a:pt x="572731" y="600328"/>
                  <a:pt x="529661" y="761066"/>
                </a:cubicBezTo>
                <a:cubicBezTo>
                  <a:pt x="486591" y="921805"/>
                  <a:pt x="581980" y="1087025"/>
                  <a:pt x="742719" y="1130094"/>
                </a:cubicBezTo>
                <a:cubicBezTo>
                  <a:pt x="903458" y="1173164"/>
                  <a:pt x="1068677" y="1077775"/>
                  <a:pt x="1111747" y="917036"/>
                </a:cubicBezTo>
                <a:cubicBezTo>
                  <a:pt x="1154817" y="756297"/>
                  <a:pt x="1059428" y="591077"/>
                  <a:pt x="898689" y="548008"/>
                </a:cubicBezTo>
                <a:close/>
                <a:moveTo>
                  <a:pt x="952303" y="347916"/>
                </a:moveTo>
                <a:cubicBezTo>
                  <a:pt x="1223549" y="420596"/>
                  <a:pt x="1384519" y="699404"/>
                  <a:pt x="1311839" y="970650"/>
                </a:cubicBezTo>
                <a:cubicBezTo>
                  <a:pt x="1239159" y="1241896"/>
                  <a:pt x="960351" y="1402866"/>
                  <a:pt x="689105" y="1330186"/>
                </a:cubicBezTo>
                <a:cubicBezTo>
                  <a:pt x="417859" y="1257506"/>
                  <a:pt x="256889" y="978698"/>
                  <a:pt x="329569" y="707451"/>
                </a:cubicBezTo>
                <a:cubicBezTo>
                  <a:pt x="402249" y="436205"/>
                  <a:pt x="681057" y="275235"/>
                  <a:pt x="952303" y="347916"/>
                </a:cubicBezTo>
                <a:close/>
                <a:moveTo>
                  <a:pt x="971799" y="275155"/>
                </a:moveTo>
                <a:cubicBezTo>
                  <a:pt x="660368" y="191707"/>
                  <a:pt x="340256" y="376524"/>
                  <a:pt x="256808" y="687955"/>
                </a:cubicBezTo>
                <a:cubicBezTo>
                  <a:pt x="173361" y="999387"/>
                  <a:pt x="358178" y="1319499"/>
                  <a:pt x="669609" y="1402947"/>
                </a:cubicBezTo>
                <a:cubicBezTo>
                  <a:pt x="981040" y="1486395"/>
                  <a:pt x="1301152" y="1301577"/>
                  <a:pt x="1384600" y="990146"/>
                </a:cubicBezTo>
                <a:cubicBezTo>
                  <a:pt x="1468047" y="678715"/>
                  <a:pt x="1283230" y="358603"/>
                  <a:pt x="971799" y="275155"/>
                </a:cubicBezTo>
                <a:close/>
                <a:moveTo>
                  <a:pt x="1652142" y="394531"/>
                </a:moveTo>
                <a:lnTo>
                  <a:pt x="1649662" y="403784"/>
                </a:lnTo>
                <a:lnTo>
                  <a:pt x="1647140" y="399895"/>
                </a:lnTo>
                <a:close/>
                <a:moveTo>
                  <a:pt x="1158157" y="65026"/>
                </a:moveTo>
                <a:lnTo>
                  <a:pt x="1154679" y="271718"/>
                </a:lnTo>
                <a:lnTo>
                  <a:pt x="1148331" y="270017"/>
                </a:lnTo>
                <a:cubicBezTo>
                  <a:pt x="1200055" y="299127"/>
                  <a:pt x="1246804" y="334821"/>
                  <a:pt x="1286346" y="377149"/>
                </a:cubicBezTo>
                <a:lnTo>
                  <a:pt x="1470353" y="331395"/>
                </a:lnTo>
                <a:lnTo>
                  <a:pt x="1588305" y="553229"/>
                </a:lnTo>
                <a:lnTo>
                  <a:pt x="1457194" y="671432"/>
                </a:lnTo>
                <a:cubicBezTo>
                  <a:pt x="1473630" y="731297"/>
                  <a:pt x="1481376" y="793983"/>
                  <a:pt x="1478595" y="857704"/>
                </a:cubicBezTo>
                <a:lnTo>
                  <a:pt x="1642362" y="948616"/>
                </a:lnTo>
                <a:lnTo>
                  <a:pt x="1577335" y="1191298"/>
                </a:lnTo>
                <a:lnTo>
                  <a:pt x="1378614" y="1187955"/>
                </a:lnTo>
                <a:cubicBezTo>
                  <a:pt x="1353489" y="1229936"/>
                  <a:pt x="1323048" y="1267799"/>
                  <a:pt x="1288939" y="1301599"/>
                </a:cubicBezTo>
                <a:lnTo>
                  <a:pt x="1354201" y="1471932"/>
                </a:lnTo>
                <a:lnTo>
                  <a:pt x="1148396" y="1616039"/>
                </a:lnTo>
                <a:lnTo>
                  <a:pt x="992294" y="1480516"/>
                </a:lnTo>
                <a:lnTo>
                  <a:pt x="1011291" y="1467215"/>
                </a:lnTo>
                <a:cubicBezTo>
                  <a:pt x="951500" y="1486565"/>
                  <a:pt x="888271" y="1495869"/>
                  <a:pt x="823805" y="1495510"/>
                </a:cubicBezTo>
                <a:lnTo>
                  <a:pt x="729193" y="1665940"/>
                </a:lnTo>
                <a:lnTo>
                  <a:pt x="486511" y="1600914"/>
                </a:lnTo>
                <a:lnTo>
                  <a:pt x="489790" y="1406012"/>
                </a:lnTo>
                <a:cubicBezTo>
                  <a:pt x="438364" y="1376702"/>
                  <a:pt x="391917" y="1340859"/>
                  <a:pt x="352658" y="1298452"/>
                </a:cubicBezTo>
                <a:lnTo>
                  <a:pt x="355803" y="1305197"/>
                </a:lnTo>
                <a:lnTo>
                  <a:pt x="152856" y="1344512"/>
                </a:lnTo>
                <a:lnTo>
                  <a:pt x="46675" y="1116809"/>
                </a:lnTo>
                <a:lnTo>
                  <a:pt x="183929" y="1005520"/>
                </a:lnTo>
                <a:cubicBezTo>
                  <a:pt x="169279" y="951824"/>
                  <a:pt x="161626" y="895865"/>
                  <a:pt x="161615" y="838915"/>
                </a:cubicBezTo>
                <a:lnTo>
                  <a:pt x="0" y="749197"/>
                </a:lnTo>
                <a:lnTo>
                  <a:pt x="65026" y="506515"/>
                </a:lnTo>
                <a:lnTo>
                  <a:pt x="250227" y="509630"/>
                </a:lnTo>
                <a:cubicBezTo>
                  <a:pt x="275353" y="465291"/>
                  <a:pt x="305693" y="424864"/>
                  <a:pt x="340015" y="388679"/>
                </a:cubicBezTo>
                <a:lnTo>
                  <a:pt x="277984" y="197357"/>
                </a:lnTo>
                <a:lnTo>
                  <a:pt x="491050" y="64219"/>
                </a:lnTo>
                <a:lnTo>
                  <a:pt x="639843" y="207726"/>
                </a:lnTo>
                <a:lnTo>
                  <a:pt x="638348" y="208660"/>
                </a:lnTo>
                <a:cubicBezTo>
                  <a:pt x="696840" y="190256"/>
                  <a:pt x="758594" y="181748"/>
                  <a:pt x="821488" y="182440"/>
                </a:cubicBezTo>
                <a:lnTo>
                  <a:pt x="815140" y="180739"/>
                </a:lnTo>
                <a:lnTo>
                  <a:pt x="915476" y="0"/>
                </a:lnTo>
                <a:close/>
              </a:path>
            </a:pathLst>
          </a:custGeom>
          <a:solidFill>
            <a:srgbClr val="C00000"/>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a:solidFill>
                <a:srgbClr val="FFFFFF"/>
              </a:solidFill>
            </a:endParaRPr>
          </a:p>
        </xdr:txBody>
      </xdr:sp>
      <xdr:grpSp>
        <xdr:nvGrpSpPr>
          <xdr:cNvPr id="55" name="Shape 117">
            <a:extLst>
              <a:ext uri="{FF2B5EF4-FFF2-40B4-BE49-F238E27FC236}">
                <a16:creationId xmlns:a16="http://schemas.microsoft.com/office/drawing/2014/main" id="{FFDC6699-99F4-67EA-7638-530275754E72}"/>
              </a:ext>
            </a:extLst>
          </xdr:cNvPr>
          <xdr:cNvGrpSpPr/>
        </xdr:nvGrpSpPr>
        <xdr:grpSpPr>
          <a:xfrm>
            <a:off x="6342917" y="15764723"/>
            <a:ext cx="304194" cy="324474"/>
            <a:chOff x="7156450" y="2708275"/>
            <a:chExt cx="233363" cy="234949"/>
          </a:xfrm>
          <a:solidFill>
            <a:srgbClr val="C00000"/>
          </a:solidFill>
        </xdr:grpSpPr>
        <xdr:sp macro="" textlink="">
          <xdr:nvSpPr>
            <xdr:cNvPr id="56" name="Shape 118">
              <a:extLst>
                <a:ext uri="{FF2B5EF4-FFF2-40B4-BE49-F238E27FC236}">
                  <a16:creationId xmlns:a16="http://schemas.microsoft.com/office/drawing/2014/main" id="{37877273-FC0B-FC40-45EA-21E5F7E43893}"/>
                </a:ext>
              </a:extLst>
            </xdr:cNvPr>
            <xdr:cNvSpPr/>
          </xdr:nvSpPr>
          <xdr:spPr>
            <a:xfrm>
              <a:off x="7156450" y="2803525"/>
              <a:ext cx="41275" cy="123824"/>
            </a:xfrm>
            <a:prstGeom prst="rect">
              <a:avLst/>
            </a:prstGeom>
            <a:grp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25" tIns="45700" rIns="91425" bIns="45700" anchor="t" anchorCtr="0">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marL="0" marR="0" lvl="0" indent="0" algn="l" rtl="0">
                <a:spcBef>
                  <a:spcPts val="0"/>
                </a:spcBef>
                <a:buNone/>
              </a:pPr>
              <a:endParaRPr sz="2400">
                <a:solidFill>
                  <a:srgbClr val="FFFFFF"/>
                </a:solidFill>
                <a:latin typeface="Arial"/>
                <a:ea typeface="Arial"/>
                <a:cs typeface="Arial"/>
                <a:sym typeface="Arial"/>
              </a:endParaRPr>
            </a:p>
          </xdr:txBody>
        </xdr:sp>
        <xdr:sp macro="" textlink="">
          <xdr:nvSpPr>
            <xdr:cNvPr id="57" name="Shape 119">
              <a:extLst>
                <a:ext uri="{FF2B5EF4-FFF2-40B4-BE49-F238E27FC236}">
                  <a16:creationId xmlns:a16="http://schemas.microsoft.com/office/drawing/2014/main" id="{BD3DD221-A653-AD0B-E125-443A37156672}"/>
                </a:ext>
              </a:extLst>
            </xdr:cNvPr>
            <xdr:cNvSpPr/>
          </xdr:nvSpPr>
          <xdr:spPr>
            <a:xfrm>
              <a:off x="7215188" y="2708275"/>
              <a:ext cx="174625" cy="234949"/>
            </a:xfrm>
            <a:custGeom>
              <a:avLst/>
              <a:gdLst/>
              <a:ahLst/>
              <a:cxnLst/>
              <a:rect l="0" t="0" r="0" b="0"/>
              <a:pathLst>
                <a:path w="120000" h="120000" extrusionOk="0">
                  <a:moveTo>
                    <a:pt x="46185" y="40451"/>
                  </a:moveTo>
                  <a:lnTo>
                    <a:pt x="43593" y="40451"/>
                  </a:lnTo>
                  <a:lnTo>
                    <a:pt x="40950" y="40644"/>
                  </a:lnTo>
                  <a:lnTo>
                    <a:pt x="38410" y="41031"/>
                  </a:lnTo>
                  <a:lnTo>
                    <a:pt x="35922" y="41533"/>
                  </a:lnTo>
                  <a:lnTo>
                    <a:pt x="33434" y="42268"/>
                  </a:lnTo>
                  <a:lnTo>
                    <a:pt x="31101" y="43158"/>
                  </a:lnTo>
                  <a:lnTo>
                    <a:pt x="28768" y="44202"/>
                  </a:lnTo>
                  <a:lnTo>
                    <a:pt x="26591" y="45478"/>
                  </a:lnTo>
                  <a:lnTo>
                    <a:pt x="24570" y="46909"/>
                  </a:lnTo>
                  <a:lnTo>
                    <a:pt x="22704" y="48456"/>
                  </a:lnTo>
                  <a:lnTo>
                    <a:pt x="21097" y="50157"/>
                  </a:lnTo>
                  <a:lnTo>
                    <a:pt x="19645" y="51898"/>
                  </a:lnTo>
                  <a:lnTo>
                    <a:pt x="18453" y="53754"/>
                  </a:lnTo>
                  <a:lnTo>
                    <a:pt x="17520" y="55610"/>
                  </a:lnTo>
                  <a:lnTo>
                    <a:pt x="16846" y="57505"/>
                  </a:lnTo>
                  <a:lnTo>
                    <a:pt x="16380" y="59516"/>
                  </a:lnTo>
                  <a:lnTo>
                    <a:pt x="16120" y="61488"/>
                  </a:lnTo>
                  <a:lnTo>
                    <a:pt x="16120" y="63461"/>
                  </a:lnTo>
                  <a:lnTo>
                    <a:pt x="16380" y="65472"/>
                  </a:lnTo>
                  <a:lnTo>
                    <a:pt x="16794" y="67405"/>
                  </a:lnTo>
                  <a:lnTo>
                    <a:pt x="17520" y="69378"/>
                  </a:lnTo>
                  <a:lnTo>
                    <a:pt x="18453" y="71234"/>
                  </a:lnTo>
                  <a:lnTo>
                    <a:pt x="19593" y="73090"/>
                  </a:lnTo>
                  <a:lnTo>
                    <a:pt x="21045" y="74830"/>
                  </a:lnTo>
                  <a:lnTo>
                    <a:pt x="22652" y="76455"/>
                  </a:lnTo>
                  <a:lnTo>
                    <a:pt x="24518" y="78040"/>
                  </a:lnTo>
                  <a:lnTo>
                    <a:pt x="26591" y="79432"/>
                  </a:lnTo>
                  <a:lnTo>
                    <a:pt x="28717" y="80708"/>
                  </a:lnTo>
                  <a:lnTo>
                    <a:pt x="31101" y="81791"/>
                  </a:lnTo>
                  <a:lnTo>
                    <a:pt x="33434" y="82681"/>
                  </a:lnTo>
                  <a:lnTo>
                    <a:pt x="35922" y="83416"/>
                  </a:lnTo>
                  <a:lnTo>
                    <a:pt x="38410" y="83918"/>
                  </a:lnTo>
                  <a:lnTo>
                    <a:pt x="40950" y="84266"/>
                  </a:lnTo>
                  <a:lnTo>
                    <a:pt x="43593" y="84460"/>
                  </a:lnTo>
                  <a:lnTo>
                    <a:pt x="46185" y="84460"/>
                  </a:lnTo>
                  <a:lnTo>
                    <a:pt x="48777" y="84266"/>
                  </a:lnTo>
                  <a:lnTo>
                    <a:pt x="51317" y="83918"/>
                  </a:lnTo>
                  <a:lnTo>
                    <a:pt x="53857" y="83416"/>
                  </a:lnTo>
                  <a:lnTo>
                    <a:pt x="56345" y="82681"/>
                  </a:lnTo>
                  <a:lnTo>
                    <a:pt x="58678" y="81791"/>
                  </a:lnTo>
                  <a:lnTo>
                    <a:pt x="60958" y="80708"/>
                  </a:lnTo>
                  <a:lnTo>
                    <a:pt x="63136" y="79432"/>
                  </a:lnTo>
                  <a:lnTo>
                    <a:pt x="65209" y="78040"/>
                  </a:lnTo>
                  <a:lnTo>
                    <a:pt x="67075" y="76455"/>
                  </a:lnTo>
                  <a:lnTo>
                    <a:pt x="68734" y="74792"/>
                  </a:lnTo>
                  <a:lnTo>
                    <a:pt x="70082" y="73013"/>
                  </a:lnTo>
                  <a:lnTo>
                    <a:pt x="71274" y="71234"/>
                  </a:lnTo>
                  <a:lnTo>
                    <a:pt x="72207" y="69339"/>
                  </a:lnTo>
                  <a:lnTo>
                    <a:pt x="72881" y="67405"/>
                  </a:lnTo>
                  <a:lnTo>
                    <a:pt x="73347" y="65472"/>
                  </a:lnTo>
                  <a:lnTo>
                    <a:pt x="73555" y="63461"/>
                  </a:lnTo>
                  <a:lnTo>
                    <a:pt x="73555" y="61488"/>
                  </a:lnTo>
                  <a:lnTo>
                    <a:pt x="73347" y="59516"/>
                  </a:lnTo>
                  <a:lnTo>
                    <a:pt x="72881" y="57505"/>
                  </a:lnTo>
                  <a:lnTo>
                    <a:pt x="72207" y="55610"/>
                  </a:lnTo>
                  <a:lnTo>
                    <a:pt x="71274" y="53754"/>
                  </a:lnTo>
                  <a:lnTo>
                    <a:pt x="70082" y="51898"/>
                  </a:lnTo>
                  <a:lnTo>
                    <a:pt x="68682" y="50157"/>
                  </a:lnTo>
                  <a:lnTo>
                    <a:pt x="67075" y="48456"/>
                  </a:lnTo>
                  <a:lnTo>
                    <a:pt x="65209" y="46909"/>
                  </a:lnTo>
                  <a:lnTo>
                    <a:pt x="63136" y="45478"/>
                  </a:lnTo>
                  <a:lnTo>
                    <a:pt x="60958" y="44202"/>
                  </a:lnTo>
                  <a:lnTo>
                    <a:pt x="58678" y="43119"/>
                  </a:lnTo>
                  <a:lnTo>
                    <a:pt x="56293" y="42268"/>
                  </a:lnTo>
                  <a:lnTo>
                    <a:pt x="53857" y="41533"/>
                  </a:lnTo>
                  <a:lnTo>
                    <a:pt x="51317" y="41031"/>
                  </a:lnTo>
                  <a:lnTo>
                    <a:pt x="48777" y="40644"/>
                  </a:lnTo>
                  <a:lnTo>
                    <a:pt x="46185" y="40451"/>
                  </a:lnTo>
                  <a:close/>
                  <a:moveTo>
                    <a:pt x="40120" y="0"/>
                  </a:moveTo>
                  <a:lnTo>
                    <a:pt x="68423" y="0"/>
                  </a:lnTo>
                  <a:lnTo>
                    <a:pt x="68423" y="40451"/>
                  </a:lnTo>
                  <a:lnTo>
                    <a:pt x="69874" y="41340"/>
                  </a:lnTo>
                  <a:lnTo>
                    <a:pt x="71274" y="42307"/>
                  </a:lnTo>
                  <a:lnTo>
                    <a:pt x="73451" y="44086"/>
                  </a:lnTo>
                  <a:lnTo>
                    <a:pt x="75421" y="46058"/>
                  </a:lnTo>
                  <a:lnTo>
                    <a:pt x="77131" y="48030"/>
                  </a:lnTo>
                  <a:lnTo>
                    <a:pt x="78531" y="50157"/>
                  </a:lnTo>
                  <a:lnTo>
                    <a:pt x="79723" y="52284"/>
                  </a:lnTo>
                  <a:lnTo>
                    <a:pt x="80708" y="54527"/>
                  </a:lnTo>
                  <a:lnTo>
                    <a:pt x="81434" y="56770"/>
                  </a:lnTo>
                  <a:lnTo>
                    <a:pt x="81900" y="59091"/>
                  </a:lnTo>
                  <a:lnTo>
                    <a:pt x="82107" y="61372"/>
                  </a:lnTo>
                  <a:lnTo>
                    <a:pt x="82107" y="63693"/>
                  </a:lnTo>
                  <a:lnTo>
                    <a:pt x="81848" y="66013"/>
                  </a:lnTo>
                  <a:lnTo>
                    <a:pt x="81330" y="68295"/>
                  </a:lnTo>
                  <a:lnTo>
                    <a:pt x="80604" y="70576"/>
                  </a:lnTo>
                  <a:lnTo>
                    <a:pt x="79619" y="72742"/>
                  </a:lnTo>
                  <a:lnTo>
                    <a:pt x="78375" y="74908"/>
                  </a:lnTo>
                  <a:lnTo>
                    <a:pt x="76924" y="77035"/>
                  </a:lnTo>
                  <a:lnTo>
                    <a:pt x="75213" y="79007"/>
                  </a:lnTo>
                  <a:lnTo>
                    <a:pt x="81848" y="83957"/>
                  </a:lnTo>
                  <a:lnTo>
                    <a:pt x="86254" y="81907"/>
                  </a:lnTo>
                  <a:lnTo>
                    <a:pt x="120000" y="107740"/>
                  </a:lnTo>
                  <a:lnTo>
                    <a:pt x="120000" y="107934"/>
                  </a:lnTo>
                  <a:lnTo>
                    <a:pt x="120000" y="108282"/>
                  </a:lnTo>
                  <a:lnTo>
                    <a:pt x="119948" y="108862"/>
                  </a:lnTo>
                  <a:lnTo>
                    <a:pt x="119792" y="109635"/>
                  </a:lnTo>
                  <a:lnTo>
                    <a:pt x="119585" y="110563"/>
                  </a:lnTo>
                  <a:lnTo>
                    <a:pt x="119222" y="111530"/>
                  </a:lnTo>
                  <a:lnTo>
                    <a:pt x="118704" y="112652"/>
                  </a:lnTo>
                  <a:lnTo>
                    <a:pt x="117978" y="113812"/>
                  </a:lnTo>
                  <a:lnTo>
                    <a:pt x="116993" y="115011"/>
                  </a:lnTo>
                  <a:lnTo>
                    <a:pt x="115801" y="116210"/>
                  </a:lnTo>
                  <a:lnTo>
                    <a:pt x="114505" y="117176"/>
                  </a:lnTo>
                  <a:lnTo>
                    <a:pt x="113157" y="117950"/>
                  </a:lnTo>
                  <a:lnTo>
                    <a:pt x="111758" y="118569"/>
                  </a:lnTo>
                  <a:lnTo>
                    <a:pt x="110306" y="119033"/>
                  </a:lnTo>
                  <a:lnTo>
                    <a:pt x="108907" y="119381"/>
                  </a:lnTo>
                  <a:lnTo>
                    <a:pt x="107611" y="119690"/>
                  </a:lnTo>
                  <a:lnTo>
                    <a:pt x="106419" y="119845"/>
                  </a:lnTo>
                  <a:lnTo>
                    <a:pt x="105434" y="119961"/>
                  </a:lnTo>
                  <a:lnTo>
                    <a:pt x="104656" y="120000"/>
                  </a:lnTo>
                  <a:lnTo>
                    <a:pt x="104190" y="120000"/>
                  </a:lnTo>
                  <a:lnTo>
                    <a:pt x="103982" y="120000"/>
                  </a:lnTo>
                  <a:lnTo>
                    <a:pt x="70237" y="94166"/>
                  </a:lnTo>
                  <a:lnTo>
                    <a:pt x="72725" y="90299"/>
                  </a:lnTo>
                  <a:lnTo>
                    <a:pt x="68423" y="87089"/>
                  </a:lnTo>
                  <a:lnTo>
                    <a:pt x="68423" y="112265"/>
                  </a:lnTo>
                  <a:lnTo>
                    <a:pt x="40120" y="112265"/>
                  </a:lnTo>
                  <a:lnTo>
                    <a:pt x="40120" y="90686"/>
                  </a:lnTo>
                  <a:lnTo>
                    <a:pt x="37062" y="90338"/>
                  </a:lnTo>
                  <a:lnTo>
                    <a:pt x="34056" y="89719"/>
                  </a:lnTo>
                  <a:lnTo>
                    <a:pt x="31101" y="88946"/>
                  </a:lnTo>
                  <a:lnTo>
                    <a:pt x="28198" y="87940"/>
                  </a:lnTo>
                  <a:lnTo>
                    <a:pt x="28198" y="112265"/>
                  </a:lnTo>
                  <a:lnTo>
                    <a:pt x="0" y="112265"/>
                  </a:lnTo>
                  <a:lnTo>
                    <a:pt x="0" y="26567"/>
                  </a:lnTo>
                  <a:lnTo>
                    <a:pt x="28250" y="26567"/>
                  </a:lnTo>
                  <a:lnTo>
                    <a:pt x="28250" y="37009"/>
                  </a:lnTo>
                  <a:lnTo>
                    <a:pt x="31153" y="36042"/>
                  </a:lnTo>
                  <a:lnTo>
                    <a:pt x="34056" y="35230"/>
                  </a:lnTo>
                  <a:lnTo>
                    <a:pt x="37062" y="34650"/>
                  </a:lnTo>
                  <a:lnTo>
                    <a:pt x="40120" y="34224"/>
                  </a:lnTo>
                  <a:lnTo>
                    <a:pt x="40120" y="0"/>
                  </a:lnTo>
                  <a:close/>
                </a:path>
              </a:pathLst>
            </a:custGeom>
            <a:grp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25" tIns="45700" rIns="91425" bIns="45700" anchor="t" anchorCtr="0">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marL="0" marR="0" lvl="0" indent="0" algn="l" rtl="0">
                <a:spcBef>
                  <a:spcPts val="0"/>
                </a:spcBef>
                <a:buNone/>
              </a:pPr>
              <a:endParaRPr sz="2400">
                <a:solidFill>
                  <a:srgbClr val="FFFFFF"/>
                </a:solidFill>
                <a:latin typeface="Arial"/>
                <a:ea typeface="Arial"/>
                <a:cs typeface="Arial"/>
                <a:sym typeface="Arial"/>
              </a:endParaRPr>
            </a:p>
          </xdr:txBody>
        </xdr:sp>
      </xdr:grpSp>
    </xdr:grpSp>
    <xdr:clientData/>
  </xdr:twoCellAnchor>
  <xdr:twoCellAnchor>
    <xdr:from>
      <xdr:col>0</xdr:col>
      <xdr:colOff>264795</xdr:colOff>
      <xdr:row>80</xdr:row>
      <xdr:rowOff>140971</xdr:rowOff>
    </xdr:from>
    <xdr:to>
      <xdr:col>5</xdr:col>
      <xdr:colOff>224790</xdr:colOff>
      <xdr:row>99</xdr:row>
      <xdr:rowOff>169546</xdr:rowOff>
    </xdr:to>
    <xdr:sp macro="" textlink="">
      <xdr:nvSpPr>
        <xdr:cNvPr id="65" name="ZoneTexte 64">
          <a:extLst>
            <a:ext uri="{FF2B5EF4-FFF2-40B4-BE49-F238E27FC236}">
              <a16:creationId xmlns:a16="http://schemas.microsoft.com/office/drawing/2014/main" id="{8AA3EAFD-B02F-4C93-B3DA-9475761BC5F5}"/>
            </a:ext>
          </a:extLst>
        </xdr:cNvPr>
        <xdr:cNvSpPr txBox="1"/>
      </xdr:nvSpPr>
      <xdr:spPr>
        <a:xfrm>
          <a:off x="264795" y="14885671"/>
          <a:ext cx="3922395" cy="3503295"/>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FR" sz="900">
              <a:solidFill>
                <a:schemeClr val="bg1"/>
              </a:solidFill>
              <a:latin typeface="Century Gothic" panose="020B0502020202020204" pitchFamily="34" charset="0"/>
            </a:rPr>
            <a:t>Le compte de résultat présente l'ensemble des produits et des charges de la structure sur un exercice donné</a:t>
          </a:r>
          <a:r>
            <a:rPr lang="fr-FR" sz="900" baseline="0">
              <a:solidFill>
                <a:schemeClr val="bg1"/>
              </a:solidFill>
              <a:latin typeface="Century Gothic" panose="020B0502020202020204" pitchFamily="34" charset="0"/>
            </a:rPr>
            <a:t> (12 mois). La différence entre les produits et les charges équivaut au bénéfice ou à la perte annuelle de la structure.</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baseline="0">
            <a:solidFill>
              <a:schemeClr val="bg1"/>
            </a:solidFill>
            <a:latin typeface="Century Gothic" panose="020B0502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FR" sz="900" baseline="0">
              <a:solidFill>
                <a:schemeClr val="bg1"/>
              </a:solidFill>
              <a:latin typeface="Century Gothic" panose="020B0502020202020204" pitchFamily="34" charset="0"/>
            </a:rPr>
            <a:t>Dans sa présentation comptable, le compte de résultat classifie les charges et les produits en fonction des activités de la structure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baseline="0">
            <a:solidFill>
              <a:schemeClr val="bg1"/>
            </a:solidFill>
            <a:latin typeface="Century Gothic" panose="020B0502020202020204" pitchFamily="34" charset="0"/>
          </a:endParaRPr>
        </a:p>
        <a:p>
          <a:pPr marL="457200" marR="0" lvl="1" indent="0" algn="just" defTabSz="914400" eaLnBrk="1" fontAlgn="auto" latinLnBrk="0" hangingPunct="1">
            <a:lnSpc>
              <a:spcPct val="100000"/>
            </a:lnSpc>
            <a:spcBef>
              <a:spcPts val="0"/>
            </a:spcBef>
            <a:spcAft>
              <a:spcPts val="0"/>
            </a:spcAft>
            <a:buClrTx/>
            <a:buSzTx/>
            <a:buFontTx/>
            <a:buNone/>
            <a:tabLst/>
            <a:defRPr/>
          </a:pPr>
          <a:r>
            <a:rPr lang="fr-FR" sz="900" baseline="0">
              <a:solidFill>
                <a:schemeClr val="bg1"/>
              </a:solidFill>
              <a:latin typeface="Century Gothic" panose="020B0502020202020204" pitchFamily="34" charset="0"/>
            </a:rPr>
            <a:t>- Les produits et les charges d'exploitation intègrent les flux liés à l'activité principale et courante de la structure. Le solde donne un résultat d'exploitation.</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baseline="0">
            <a:solidFill>
              <a:schemeClr val="bg1"/>
            </a:solidFill>
            <a:latin typeface="Century Gothic" panose="020B0502020202020204" pitchFamily="34" charset="0"/>
          </a:endParaRPr>
        </a:p>
        <a:p>
          <a:pPr marL="457200" marR="0" lvl="1" indent="0" algn="just" defTabSz="914400" eaLnBrk="1" fontAlgn="auto" latinLnBrk="0" hangingPunct="1">
            <a:lnSpc>
              <a:spcPct val="100000"/>
            </a:lnSpc>
            <a:spcBef>
              <a:spcPts val="0"/>
            </a:spcBef>
            <a:spcAft>
              <a:spcPts val="0"/>
            </a:spcAft>
            <a:buClrTx/>
            <a:buSzTx/>
            <a:buFontTx/>
            <a:buNone/>
            <a:tabLst/>
            <a:defRPr/>
          </a:pPr>
          <a:r>
            <a:rPr lang="fr-FR" sz="900" baseline="0">
              <a:solidFill>
                <a:schemeClr val="bg1"/>
              </a:solidFill>
              <a:latin typeface="Century Gothic" panose="020B0502020202020204" pitchFamily="34" charset="0"/>
            </a:rPr>
            <a:t>- Les produits et les charges financières  regroupent les flux liés à une activité financière (participation, intérêts, placement...). Pour la différence observée entre charges et produits financiers, on parle de résultat financier</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baseline="0">
            <a:solidFill>
              <a:schemeClr val="bg1"/>
            </a:solidFill>
            <a:latin typeface="Century Gothic" panose="020B0502020202020204" pitchFamily="34" charset="0"/>
          </a:endParaRPr>
        </a:p>
        <a:p>
          <a:pPr marL="457200" marR="0" lvl="1" indent="0" algn="just" defTabSz="914400" eaLnBrk="1" fontAlgn="auto" latinLnBrk="0" hangingPunct="1">
            <a:lnSpc>
              <a:spcPct val="100000"/>
            </a:lnSpc>
            <a:spcBef>
              <a:spcPts val="0"/>
            </a:spcBef>
            <a:spcAft>
              <a:spcPts val="0"/>
            </a:spcAft>
            <a:buClrTx/>
            <a:buSzTx/>
            <a:buFontTx/>
            <a:buNone/>
            <a:tabLst/>
            <a:defRPr/>
          </a:pPr>
          <a:r>
            <a:rPr lang="fr-FR" sz="900" baseline="0">
              <a:solidFill>
                <a:schemeClr val="bg1"/>
              </a:solidFill>
              <a:latin typeface="Century Gothic" panose="020B0502020202020204" pitchFamily="34" charset="0"/>
            </a:rPr>
            <a:t>- Les produits et les charges exceptionnels intègrent les flux liés à des activités exceptionnelles que peut réaliser la structure. Le solde équivaut au résultat exceptionnel.</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baseline="0">
            <a:solidFill>
              <a:schemeClr val="bg1"/>
            </a:solidFill>
            <a:latin typeface="Century Gothic" panose="020B0502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FR" sz="900" baseline="0">
              <a:solidFill>
                <a:schemeClr val="bg1"/>
              </a:solidFill>
              <a:latin typeface="Century Gothic" panose="020B0502020202020204" pitchFamily="34" charset="0"/>
            </a:rPr>
            <a:t>La totalité des charges et des produits donne un résultat net qui vient influer (en plus ou en moins) sur les fonds propres de la structure (bilan comptable).</a:t>
          </a:r>
        </a:p>
      </xdr:txBody>
    </xdr:sp>
    <xdr:clientData/>
  </xdr:twoCellAnchor>
  <xdr:twoCellAnchor editAs="oneCell">
    <xdr:from>
      <xdr:col>5</xdr:col>
      <xdr:colOff>501016</xdr:colOff>
      <xdr:row>81</xdr:row>
      <xdr:rowOff>20955</xdr:rowOff>
    </xdr:from>
    <xdr:to>
      <xdr:col>11</xdr:col>
      <xdr:colOff>702623</xdr:colOff>
      <xdr:row>111</xdr:row>
      <xdr:rowOff>131445</xdr:rowOff>
    </xdr:to>
    <xdr:pic>
      <xdr:nvPicPr>
        <xdr:cNvPr id="66" name="Image 65">
          <a:extLst>
            <a:ext uri="{FF2B5EF4-FFF2-40B4-BE49-F238E27FC236}">
              <a16:creationId xmlns:a16="http://schemas.microsoft.com/office/drawing/2014/main" id="{433BBA0B-9E49-4A3F-B57F-4BDC6811B157}"/>
            </a:ext>
          </a:extLst>
        </xdr:cNvPr>
        <xdr:cNvPicPr>
          <a:picLocks noChangeAspect="1"/>
        </xdr:cNvPicPr>
      </xdr:nvPicPr>
      <xdr:blipFill>
        <a:blip xmlns:r="http://schemas.openxmlformats.org/officeDocument/2006/relationships" r:embed="rId3"/>
        <a:stretch>
          <a:fillRect/>
        </a:stretch>
      </xdr:blipFill>
      <xdr:spPr>
        <a:xfrm>
          <a:off x="4463416" y="14948535"/>
          <a:ext cx="4956487" cy="5596890"/>
        </a:xfrm>
        <a:prstGeom prst="rect">
          <a:avLst/>
        </a:prstGeom>
      </xdr:spPr>
    </xdr:pic>
    <xdr:clientData/>
  </xdr:twoCellAnchor>
  <xdr:twoCellAnchor>
    <xdr:from>
      <xdr:col>0</xdr:col>
      <xdr:colOff>468630</xdr:colOff>
      <xdr:row>115</xdr:row>
      <xdr:rowOff>76200</xdr:rowOff>
    </xdr:from>
    <xdr:to>
      <xdr:col>5</xdr:col>
      <xdr:colOff>314325</xdr:colOff>
      <xdr:row>117</xdr:row>
      <xdr:rowOff>15240</xdr:rowOff>
    </xdr:to>
    <xdr:sp macro="" textlink="">
      <xdr:nvSpPr>
        <xdr:cNvPr id="67" name="ZoneTexte 66">
          <a:extLst>
            <a:ext uri="{FF2B5EF4-FFF2-40B4-BE49-F238E27FC236}">
              <a16:creationId xmlns:a16="http://schemas.microsoft.com/office/drawing/2014/main" id="{8E578BD5-44DF-426D-A760-46AC1ABC4511}"/>
            </a:ext>
          </a:extLst>
        </xdr:cNvPr>
        <xdr:cNvSpPr txBox="1"/>
      </xdr:nvSpPr>
      <xdr:spPr>
        <a:xfrm>
          <a:off x="468630" y="21221700"/>
          <a:ext cx="380809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C00000"/>
              </a:solidFill>
              <a:latin typeface="Century Gothic" panose="020B0502020202020204" pitchFamily="34" charset="0"/>
            </a:rPr>
            <a:t>FOCUS SUR LA LECTURE DU COMPTE DE RESULTAT</a:t>
          </a:r>
        </a:p>
      </xdr:txBody>
    </xdr:sp>
    <xdr:clientData/>
  </xdr:twoCellAnchor>
  <xdr:twoCellAnchor>
    <xdr:from>
      <xdr:col>5</xdr:col>
      <xdr:colOff>742950</xdr:colOff>
      <xdr:row>116</xdr:row>
      <xdr:rowOff>38100</xdr:rowOff>
    </xdr:from>
    <xdr:to>
      <xdr:col>11</xdr:col>
      <xdr:colOff>681990</xdr:colOff>
      <xdr:row>150</xdr:row>
      <xdr:rowOff>161925</xdr:rowOff>
    </xdr:to>
    <xdr:sp macro="" textlink="">
      <xdr:nvSpPr>
        <xdr:cNvPr id="68" name="ZoneTexte 67">
          <a:extLst>
            <a:ext uri="{FF2B5EF4-FFF2-40B4-BE49-F238E27FC236}">
              <a16:creationId xmlns:a16="http://schemas.microsoft.com/office/drawing/2014/main" id="{A435B01E-0371-4B7B-AE96-F21C008647CB}"/>
            </a:ext>
          </a:extLst>
        </xdr:cNvPr>
        <xdr:cNvSpPr txBox="1"/>
      </xdr:nvSpPr>
      <xdr:spPr>
        <a:xfrm>
          <a:off x="4705350" y="21366480"/>
          <a:ext cx="4693920" cy="6341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latin typeface="Century Gothic" panose="020B0502020202020204" pitchFamily="34" charset="0"/>
            </a:rPr>
            <a:t>Le co</a:t>
          </a:r>
          <a:r>
            <a:rPr lang="fr-FR" sz="900" baseline="0">
              <a:latin typeface="Century Gothic" panose="020B0502020202020204" pitchFamily="34" charset="0"/>
            </a:rPr>
            <a:t>mpte de résultat constitue le baromètre de l'activité d'une structure. Pour une cohérence de l'analyse, il est indispensable qu'il y ait une permanence d'une méthode comptable d'une année sur l'autre afin d'appréhender finement les variations et les évolutions en cours du modèle. En soi, mise à part pour la photographie du modèle (poids de chaque grande typologie de charges ou de produits et atteinte ou non de l'équilibre), l'analyse du compte de résultat se fait essentiellement dans le temps (3 derniers exercices au minimum).</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Dans la lecture de la variation des grands postes, il est important d'observer :</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a:t>
          </a:r>
          <a:r>
            <a:rPr lang="fr-FR" sz="900" b="1" baseline="0">
              <a:latin typeface="Century Gothic" panose="020B0502020202020204" pitchFamily="34" charset="0"/>
            </a:rPr>
            <a:t>L'évolution du chiffres d'affaires (CA)</a:t>
          </a:r>
          <a:r>
            <a:rPr lang="fr-FR" sz="900" baseline="0">
              <a:latin typeface="Century Gothic" panose="020B0502020202020204" pitchFamily="34" charset="0"/>
            </a:rPr>
            <a:t>, de son poids et de sa composition : avec la tendance structurelle de baisse des subventions et le développement d'une culture d'hybridation des modèles, la part du chiffre d'affaires s'accroit et devient de plus en plus prépondérante (parfois au détriment du projet sportif et social). Le CA peut être mis en perspective avec l'évolution de la fréquentation et des moyens.</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a:t>
          </a:r>
          <a:r>
            <a:rPr lang="fr-FR" sz="900" b="1" baseline="0">
              <a:latin typeface="Century Gothic" panose="020B0502020202020204" pitchFamily="34" charset="0"/>
            </a:rPr>
            <a:t>L'évolution du résultat net</a:t>
          </a:r>
          <a:r>
            <a:rPr lang="fr-FR" sz="900" baseline="0">
              <a:latin typeface="Century Gothic" panose="020B0502020202020204" pitchFamily="34" charset="0"/>
            </a:rPr>
            <a:t> donne une lecture de la capacité de la structure à couvrir structurellement ses dépenses courantes et à dégager des moyens supplémentaires pour son développement. Une perte sur une année peut être conjoncturelle (dépenses imprévues, faible activité sur une année, congés maladie d'un cadre) et ne nécessite pas forcément une remise en question du modèle.</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Dans une activité de service ayant recours à des professionnels, </a:t>
          </a:r>
          <a:r>
            <a:rPr lang="fr-FR" sz="900" b="1" baseline="0">
              <a:latin typeface="Century Gothic" panose="020B0502020202020204" pitchFamily="34" charset="0"/>
            </a:rPr>
            <a:t>la masse salariale</a:t>
          </a:r>
          <a:r>
            <a:rPr lang="fr-FR" sz="900" baseline="0">
              <a:latin typeface="Century Gothic" panose="020B0502020202020204" pitchFamily="34" charset="0"/>
            </a:rPr>
            <a:t> est une charge incontournable, mais elle contribue également à la rigidité du modèle (faible adaptabilité des charges à l'évolution des volumes d'activité). La maitrise de la masse salariale est essentielle à niveau et type d'activités constantes.</a:t>
          </a:r>
        </a:p>
        <a:p>
          <a:pPr lvl="1"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Si la Voile est une activité de service, elle implique malgré tout des intrants (éléments nécessaires à la prodution du service) plus ou moins importants (matériel, fluide...) qui impactent sa marge. </a:t>
          </a:r>
          <a:r>
            <a:rPr lang="fr-FR" sz="900" b="1" baseline="0">
              <a:latin typeface="Century Gothic" panose="020B0502020202020204" pitchFamily="34" charset="0"/>
            </a:rPr>
            <a:t>L'évolution des postes d'achats</a:t>
          </a:r>
          <a:r>
            <a:rPr lang="fr-FR" sz="900" baseline="0">
              <a:latin typeface="Century Gothic" panose="020B0502020202020204" pitchFamily="34" charset="0"/>
            </a:rPr>
            <a:t> et leurs poids dans le CA doivent donc être finement suivis.</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De même, pour les structures de la FFVoile, la politique d'investissement est un facteur clé de développement (diversification de l'offre, qualité du matériel, innovaton...). Ces éléments comptables impactent toutefois les équilibres d'exploitation de l'entité et </a:t>
          </a:r>
          <a:r>
            <a:rPr lang="fr-FR" sz="900" b="1" baseline="0">
              <a:latin typeface="Century Gothic" panose="020B0502020202020204" pitchFamily="34" charset="0"/>
            </a:rPr>
            <a:t>la dotation aux amortissement doit être couverte par la production de la structure</a:t>
          </a:r>
          <a:r>
            <a:rPr lang="fr-FR" sz="900" baseline="0">
              <a:latin typeface="Century Gothic" panose="020B0502020202020204" pitchFamily="34" charset="0"/>
            </a:rPr>
            <a:t>. Il est à noter que la revente de matériel (produit exceptionnel) peut constituer un élément clé de l'équilibre global de l'exploitation de la structure. Cela suppose une politique active d'invesstissement.</a:t>
          </a:r>
        </a:p>
      </xdr:txBody>
    </xdr:sp>
    <xdr:clientData/>
  </xdr:twoCellAnchor>
  <xdr:twoCellAnchor>
    <xdr:from>
      <xdr:col>0</xdr:col>
      <xdr:colOff>720090</xdr:colOff>
      <xdr:row>120</xdr:row>
      <xdr:rowOff>62865</xdr:rowOff>
    </xdr:from>
    <xdr:to>
      <xdr:col>4</xdr:col>
      <xdr:colOff>716280</xdr:colOff>
      <xdr:row>122</xdr:row>
      <xdr:rowOff>110490</xdr:rowOff>
    </xdr:to>
    <xdr:sp macro="" textlink="">
      <xdr:nvSpPr>
        <xdr:cNvPr id="69" name="ZoneTexte 68">
          <a:extLst>
            <a:ext uri="{FF2B5EF4-FFF2-40B4-BE49-F238E27FC236}">
              <a16:creationId xmlns:a16="http://schemas.microsoft.com/office/drawing/2014/main" id="{684E560E-6987-4ED8-9852-303FD2604794}"/>
            </a:ext>
          </a:extLst>
        </xdr:cNvPr>
        <xdr:cNvSpPr txBox="1"/>
      </xdr:nvSpPr>
      <xdr:spPr>
        <a:xfrm>
          <a:off x="720090" y="22122765"/>
          <a:ext cx="3166110" cy="41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1">
              <a:solidFill>
                <a:srgbClr val="01273C"/>
              </a:solidFill>
              <a:latin typeface="Century Gothic" panose="020B0502020202020204" pitchFamily="34" charset="0"/>
            </a:rPr>
            <a:t>Le compte de résultat est le 1er outil de lecture du modèle économique d'une</a:t>
          </a:r>
          <a:r>
            <a:rPr lang="fr-FR" sz="1000" b="1" baseline="0">
              <a:solidFill>
                <a:srgbClr val="01273C"/>
              </a:solidFill>
              <a:latin typeface="Century Gothic" panose="020B0502020202020204" pitchFamily="34" charset="0"/>
            </a:rPr>
            <a:t> structure</a:t>
          </a:r>
          <a:endParaRPr lang="fr-FR" sz="1000" b="1">
            <a:solidFill>
              <a:srgbClr val="01273C"/>
            </a:solidFill>
            <a:latin typeface="Century Gothic" panose="020B0502020202020204" pitchFamily="34" charset="0"/>
          </a:endParaRPr>
        </a:p>
      </xdr:txBody>
    </xdr:sp>
    <xdr:clientData/>
  </xdr:twoCellAnchor>
  <xdr:twoCellAnchor>
    <xdr:from>
      <xdr:col>0</xdr:col>
      <xdr:colOff>188594</xdr:colOff>
      <xdr:row>122</xdr:row>
      <xdr:rowOff>125730</xdr:rowOff>
    </xdr:from>
    <xdr:to>
      <xdr:col>5</xdr:col>
      <xdr:colOff>335280</xdr:colOff>
      <xdr:row>141</xdr:row>
      <xdr:rowOff>25717</xdr:rowOff>
    </xdr:to>
    <xdr:graphicFrame macro="">
      <xdr:nvGraphicFramePr>
        <xdr:cNvPr id="70" name="Graphique 69">
          <a:extLst>
            <a:ext uri="{FF2B5EF4-FFF2-40B4-BE49-F238E27FC236}">
              <a16:creationId xmlns:a16="http://schemas.microsoft.com/office/drawing/2014/main" id="{1A2D6254-CEF6-4D45-9746-63980B39A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523875</xdr:colOff>
      <xdr:row>140</xdr:row>
      <xdr:rowOff>55245</xdr:rowOff>
    </xdr:from>
    <xdr:to>
      <xdr:col>5</xdr:col>
      <xdr:colOff>287655</xdr:colOff>
      <xdr:row>150</xdr:row>
      <xdr:rowOff>152400</xdr:rowOff>
    </xdr:to>
    <xdr:sp macro="" textlink="">
      <xdr:nvSpPr>
        <xdr:cNvPr id="71" name="ZoneTexte 70">
          <a:extLst>
            <a:ext uri="{FF2B5EF4-FFF2-40B4-BE49-F238E27FC236}">
              <a16:creationId xmlns:a16="http://schemas.microsoft.com/office/drawing/2014/main" id="{25D9F901-905A-45FA-81EE-DA4CDFD8F36C}"/>
            </a:ext>
          </a:extLst>
        </xdr:cNvPr>
        <xdr:cNvSpPr txBox="1"/>
      </xdr:nvSpPr>
      <xdr:spPr>
        <a:xfrm>
          <a:off x="523875" y="25772745"/>
          <a:ext cx="3726180" cy="1925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latin typeface="Century Gothic" panose="020B0502020202020204" pitchFamily="34" charset="0"/>
            </a:rPr>
            <a:t>La modèle économique d'une structure de la FFVoile</a:t>
          </a:r>
          <a:r>
            <a:rPr lang="fr-FR" sz="900" baseline="0">
              <a:latin typeface="Century Gothic" panose="020B0502020202020204" pitchFamily="34" charset="0"/>
            </a:rPr>
            <a:t> est la traduction chiffree de son objet social, de ses activités et de sa stratégie. Ainsi, la </a:t>
          </a:r>
          <a:r>
            <a:rPr lang="fr-FR" sz="900">
              <a:latin typeface="Century Gothic" panose="020B0502020202020204" pitchFamily="34" charset="0"/>
            </a:rPr>
            <a:t>lecture</a:t>
          </a:r>
          <a:r>
            <a:rPr lang="fr-FR" sz="900" baseline="0">
              <a:latin typeface="Century Gothic" panose="020B0502020202020204" pitchFamily="34" charset="0"/>
            </a:rPr>
            <a:t> de la structure des coûts générés et des ressources mobilisés donne une 1ère analyse des caractéristiques d'un modèle économique. </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Sa lecture plus fine implique de mettre en perspective ses données économiques avec l'offre proposée, la stratégie partenariale, le positionnement du service... et de le distinguer en fonction de la nature de chaque domaine d'activités stratégiques, chacun d'entre eux pouvant déployer un modèle économique propre.</a:t>
          </a:r>
          <a:endParaRPr lang="fr-FR" sz="9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415290</xdr:colOff>
      <xdr:row>0</xdr:row>
      <xdr:rowOff>51435</xdr:rowOff>
    </xdr:from>
    <xdr:to>
      <xdr:col>2</xdr:col>
      <xdr:colOff>151953</xdr:colOff>
      <xdr:row>3</xdr:row>
      <xdr:rowOff>168771</xdr:rowOff>
    </xdr:to>
    <xdr:pic>
      <xdr:nvPicPr>
        <xdr:cNvPr id="2" name="Picture 2" descr="RÃ©sultat de recherche d'images pour &quot;FFVoile&quot;">
          <a:extLst>
            <a:ext uri="{FF2B5EF4-FFF2-40B4-BE49-F238E27FC236}">
              <a16:creationId xmlns:a16="http://schemas.microsoft.com/office/drawing/2014/main" id="{E87568FB-09A3-429B-933D-5FFD8D039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290" y="51435"/>
          <a:ext cx="1321623" cy="704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436243</xdr:colOff>
      <xdr:row>5</xdr:row>
      <xdr:rowOff>100967</xdr:rowOff>
    </xdr:from>
    <xdr:to>
      <xdr:col>4</xdr:col>
      <xdr:colOff>333374</xdr:colOff>
      <xdr:row>30</xdr:row>
      <xdr:rowOff>0</xdr:rowOff>
    </xdr:to>
    <xdr:sp macro="" textlink="">
      <xdr:nvSpPr>
        <xdr:cNvPr id="3" name="ZoneTexte 2">
          <a:extLst>
            <a:ext uri="{FF2B5EF4-FFF2-40B4-BE49-F238E27FC236}">
              <a16:creationId xmlns:a16="http://schemas.microsoft.com/office/drawing/2014/main" id="{83C5BE5F-70B9-46CA-8C02-51E60CB0E59F}"/>
            </a:ext>
          </a:extLst>
        </xdr:cNvPr>
        <xdr:cNvSpPr txBox="1"/>
      </xdr:nvSpPr>
      <xdr:spPr>
        <a:xfrm>
          <a:off x="436243" y="1053467"/>
          <a:ext cx="3067051" cy="4471033"/>
        </a:xfrm>
        <a:prstGeom prst="rect">
          <a:avLst/>
        </a:prstGeom>
        <a:solidFill>
          <a:srgbClr val="01273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eaLnBrk="1" latinLnBrk="0" hangingPunct="1"/>
          <a:r>
            <a:rPr lang="fr-FR" sz="900">
              <a:solidFill>
                <a:schemeClr val="bg1"/>
              </a:solidFill>
              <a:effectLst/>
              <a:latin typeface="Century Gothic" panose="020B0502020202020204" pitchFamily="34" charset="0"/>
              <a:ea typeface="+mn-ea"/>
              <a:cs typeface="+mn-cs"/>
            </a:rPr>
            <a:t>Les responsables des structures Voile peuvent éprouver des difficultés à distinguer les conditions de pérennisation de telle ou telle prestation, parmi un ensemble d’activités souvent entremêlées (stages, locations, scolaires…). Cette difficulté s’accentue lorsqu’ils considèrent qu’un découpage risquerait de gommer la cohérence de l’ensemble, ou pire de donner des arguments définitifs à leurs partenaires pour les obliger à cesser leurs activités déficitaires, mais qu’ils jugent quant à eux absolument nécessaires pour garantir l’identité et la qualité de leur projet sportif.</a:t>
          </a:r>
        </a:p>
        <a:p>
          <a:pPr algn="just" rtl="0" eaLnBrk="1" latinLnBrk="0" hangingPunct="1"/>
          <a:endParaRPr lang="fr-FR" sz="900">
            <a:solidFill>
              <a:schemeClr val="bg1"/>
            </a:solidFill>
            <a:effectLst/>
            <a:latin typeface="Century Gothic" panose="020B0502020202020204" pitchFamily="34" charset="0"/>
            <a:ea typeface="+mn-ea"/>
            <a:cs typeface="+mn-cs"/>
          </a:endParaRPr>
        </a:p>
        <a:p>
          <a:pPr algn="just" rtl="0" eaLnBrk="1" latinLnBrk="0" hangingPunct="1"/>
          <a:r>
            <a:rPr lang="fr-FR" sz="900">
              <a:solidFill>
                <a:schemeClr val="bg1"/>
              </a:solidFill>
              <a:effectLst/>
              <a:latin typeface="Century Gothic" panose="020B0502020202020204" pitchFamily="34" charset="0"/>
              <a:ea typeface="+mn-ea"/>
              <a:cs typeface="+mn-cs"/>
            </a:rPr>
            <a:t>On ne peut pourtant pas faire l’économie de cette exploration économique des services d’une structure, ce qui n’empêche en aucune manière de revendiquer, à côté des critères de mesure quantitatifs, des critères qualitatifs d’appréciation de l’utilité sociale et collective des services rendus.</a:t>
          </a:r>
        </a:p>
        <a:p>
          <a:pPr algn="just" rtl="0" eaLnBrk="1" latinLnBrk="0" hangingPunct="1"/>
          <a:endParaRPr lang="fr-FR" sz="900">
            <a:solidFill>
              <a:schemeClr val="bg1"/>
            </a:solidFill>
            <a:effectLst/>
            <a:latin typeface="Century Gothic" panose="020B0502020202020204" pitchFamily="34" charset="0"/>
          </a:endParaRPr>
        </a:p>
        <a:p>
          <a:pPr algn="just" rtl="0" eaLnBrk="1" latinLnBrk="0" hangingPunct="1"/>
          <a:r>
            <a:rPr lang="fr-FR" sz="900">
              <a:solidFill>
                <a:schemeClr val="bg1"/>
              </a:solidFill>
              <a:effectLst/>
              <a:latin typeface="Century Gothic" panose="020B0502020202020204" pitchFamily="34" charset="0"/>
              <a:ea typeface="+mn-ea"/>
              <a:cs typeface="+mn-cs"/>
            </a:rPr>
            <a:t>Calculer le coût de revient permet de comparer le fonctionnement de l’activité aux résultats enregistrés pour les différents domaines d’activités stratégiques et d’établir progressivement les conditions de leur pérennisation. </a:t>
          </a:r>
        </a:p>
        <a:p>
          <a:pPr algn="just" rtl="0" eaLnBrk="1" latinLnBrk="0" hangingPunct="1"/>
          <a:endParaRPr lang="fr-FR" sz="900">
            <a:solidFill>
              <a:schemeClr val="bg1"/>
            </a:solidFill>
            <a:effectLst/>
            <a:latin typeface="Century Gothic" panose="020B0502020202020204" pitchFamily="34" charset="0"/>
            <a:ea typeface="+mn-ea"/>
            <a:cs typeface="+mn-cs"/>
          </a:endParaRPr>
        </a:p>
        <a:p>
          <a:pPr algn="just" rtl="0" eaLnBrk="1" latinLnBrk="0" hangingPunct="1"/>
          <a:r>
            <a:rPr lang="fr-FR" sz="900">
              <a:solidFill>
                <a:schemeClr val="bg1"/>
              </a:solidFill>
              <a:effectLst/>
              <a:latin typeface="Century Gothic" panose="020B0502020202020204" pitchFamily="34" charset="0"/>
              <a:ea typeface="+mn-ea"/>
              <a:cs typeface="+mn-cs"/>
            </a:rPr>
            <a:t>On obtient en effet, en divisant les charges engagées sur un segment d’activité par le volume de prestations accomplies, le coût de revient unitaire de l’activité.  </a:t>
          </a:r>
          <a:endParaRPr lang="fr-FR" sz="600">
            <a:solidFill>
              <a:schemeClr val="bg1"/>
            </a:solidFill>
            <a:effectLst/>
            <a:latin typeface="Century Gothic" panose="020B0502020202020204" pitchFamily="34" charset="0"/>
          </a:endParaRPr>
        </a:p>
      </xdr:txBody>
    </xdr:sp>
    <xdr:clientData/>
  </xdr:twoCellAnchor>
  <xdr:twoCellAnchor>
    <xdr:from>
      <xdr:col>6</xdr:col>
      <xdr:colOff>53341</xdr:colOff>
      <xdr:row>3</xdr:row>
      <xdr:rowOff>20955</xdr:rowOff>
    </xdr:from>
    <xdr:to>
      <xdr:col>11</xdr:col>
      <xdr:colOff>502920</xdr:colOff>
      <xdr:row>20</xdr:row>
      <xdr:rowOff>0</xdr:rowOff>
    </xdr:to>
    <xdr:grpSp>
      <xdr:nvGrpSpPr>
        <xdr:cNvPr id="4" name="Groupe 3">
          <a:extLst>
            <a:ext uri="{FF2B5EF4-FFF2-40B4-BE49-F238E27FC236}">
              <a16:creationId xmlns:a16="http://schemas.microsoft.com/office/drawing/2014/main" id="{7D6BA77D-880E-451F-8AEF-B320647C8AD8}"/>
            </a:ext>
          </a:extLst>
        </xdr:cNvPr>
        <xdr:cNvGrpSpPr/>
      </xdr:nvGrpSpPr>
      <xdr:grpSpPr>
        <a:xfrm>
          <a:off x="4808221" y="607695"/>
          <a:ext cx="4411979" cy="3088005"/>
          <a:chOff x="4621531" y="782955"/>
          <a:chExt cx="4394834" cy="3055620"/>
        </a:xfrm>
      </xdr:grpSpPr>
      <xdr:sp macro="" textlink="">
        <xdr:nvSpPr>
          <xdr:cNvPr id="5" name="Cube 4">
            <a:extLst>
              <a:ext uri="{FF2B5EF4-FFF2-40B4-BE49-F238E27FC236}">
                <a16:creationId xmlns:a16="http://schemas.microsoft.com/office/drawing/2014/main" id="{150EBF00-0F32-A11B-AE5D-0AB98B02A795}"/>
              </a:ext>
            </a:extLst>
          </xdr:cNvPr>
          <xdr:cNvSpPr/>
        </xdr:nvSpPr>
        <xdr:spPr>
          <a:xfrm>
            <a:off x="5141596" y="1066800"/>
            <a:ext cx="1175385" cy="2729865"/>
          </a:xfrm>
          <a:prstGeom prst="cube">
            <a:avLst>
              <a:gd name="adj" fmla="val 7436"/>
            </a:avLst>
          </a:prstGeom>
          <a:solidFill>
            <a:srgbClr val="01273C"/>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Cube 5">
            <a:extLst>
              <a:ext uri="{FF2B5EF4-FFF2-40B4-BE49-F238E27FC236}">
                <a16:creationId xmlns:a16="http://schemas.microsoft.com/office/drawing/2014/main" id="{4F4BE7BE-2B68-DDBE-0FEA-46F64EA0C705}"/>
              </a:ext>
            </a:extLst>
          </xdr:cNvPr>
          <xdr:cNvSpPr/>
        </xdr:nvSpPr>
        <xdr:spPr>
          <a:xfrm>
            <a:off x="6457950" y="2743200"/>
            <a:ext cx="1943100" cy="1066800"/>
          </a:xfrm>
          <a:prstGeom prst="cube">
            <a:avLst>
              <a:gd name="adj" fmla="val 5294"/>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7" name="Connecteur droit avec flèche 6">
            <a:extLst>
              <a:ext uri="{FF2B5EF4-FFF2-40B4-BE49-F238E27FC236}">
                <a16:creationId xmlns:a16="http://schemas.microsoft.com/office/drawing/2014/main" id="{CE578795-F8AE-6CA8-5D99-6AA309F70A74}"/>
              </a:ext>
            </a:extLst>
          </xdr:cNvPr>
          <xdr:cNvCxnSpPr/>
        </xdr:nvCxnSpPr>
        <xdr:spPr>
          <a:xfrm flipH="1">
            <a:off x="6654166" y="1106805"/>
            <a:ext cx="1904" cy="1565910"/>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sp macro="" textlink="">
        <xdr:nvSpPr>
          <xdr:cNvPr id="8" name="ZoneTexte 7">
            <a:extLst>
              <a:ext uri="{FF2B5EF4-FFF2-40B4-BE49-F238E27FC236}">
                <a16:creationId xmlns:a16="http://schemas.microsoft.com/office/drawing/2014/main" id="{139F8F94-D76A-2599-5E5F-A9AE868AFCEC}"/>
              </a:ext>
            </a:extLst>
          </xdr:cNvPr>
          <xdr:cNvSpPr txBox="1"/>
        </xdr:nvSpPr>
        <xdr:spPr>
          <a:xfrm rot="16200000">
            <a:off x="6284120" y="1745456"/>
            <a:ext cx="1071561"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b="1">
                <a:solidFill>
                  <a:schemeClr val="tx1"/>
                </a:solidFill>
                <a:latin typeface="Century Gothic" panose="020B0502020202020204" pitchFamily="34" charset="0"/>
              </a:rPr>
              <a:t>MARGE BRUTE</a:t>
            </a:r>
          </a:p>
        </xdr:txBody>
      </xdr:sp>
      <xdr:sp macro="" textlink="">
        <xdr:nvSpPr>
          <xdr:cNvPr id="9" name="ZoneTexte 8">
            <a:extLst>
              <a:ext uri="{FF2B5EF4-FFF2-40B4-BE49-F238E27FC236}">
                <a16:creationId xmlns:a16="http://schemas.microsoft.com/office/drawing/2014/main" id="{B275CA83-2F3E-07CB-0DA3-A0C959535E3C}"/>
              </a:ext>
            </a:extLst>
          </xdr:cNvPr>
          <xdr:cNvSpPr txBox="1"/>
        </xdr:nvSpPr>
        <xdr:spPr>
          <a:xfrm>
            <a:off x="5173981" y="2165984"/>
            <a:ext cx="105346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chemeClr val="bg1"/>
                </a:solidFill>
                <a:latin typeface="Century Gothic" panose="020B0502020202020204" pitchFamily="34" charset="0"/>
              </a:rPr>
              <a:t>Prix de vente unitaire</a:t>
            </a:r>
            <a:endParaRPr lang="fr-FR" sz="900">
              <a:solidFill>
                <a:schemeClr val="bg1"/>
              </a:solidFill>
              <a:latin typeface="Century Gothic" panose="020B0502020202020204" pitchFamily="34" charset="0"/>
            </a:endParaRPr>
          </a:p>
        </xdr:txBody>
      </xdr:sp>
      <xdr:sp macro="" textlink="">
        <xdr:nvSpPr>
          <xdr:cNvPr id="10" name="ZoneTexte 9">
            <a:extLst>
              <a:ext uri="{FF2B5EF4-FFF2-40B4-BE49-F238E27FC236}">
                <a16:creationId xmlns:a16="http://schemas.microsoft.com/office/drawing/2014/main" id="{4DB21D13-08E8-C195-2660-F9AAB838B049}"/>
              </a:ext>
            </a:extLst>
          </xdr:cNvPr>
          <xdr:cNvSpPr txBox="1"/>
        </xdr:nvSpPr>
        <xdr:spPr>
          <a:xfrm>
            <a:off x="6602729" y="2937509"/>
            <a:ext cx="147447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chemeClr val="bg1"/>
                </a:solidFill>
                <a:latin typeface="Century Gothic" panose="020B0502020202020204" pitchFamily="34" charset="0"/>
              </a:rPr>
              <a:t>Coût de production unitaire</a:t>
            </a:r>
            <a:r>
              <a:rPr lang="fr-FR" sz="900" b="1" baseline="0">
                <a:solidFill>
                  <a:schemeClr val="bg1"/>
                </a:solidFill>
                <a:latin typeface="Century Gothic" panose="020B0502020202020204" pitchFamily="34" charset="0"/>
              </a:rPr>
              <a:t> (charges directes)</a:t>
            </a:r>
            <a:endParaRPr lang="fr-FR" sz="900">
              <a:solidFill>
                <a:schemeClr val="bg1"/>
              </a:solidFill>
              <a:latin typeface="Century Gothic" panose="020B0502020202020204" pitchFamily="34" charset="0"/>
            </a:endParaRPr>
          </a:p>
        </xdr:txBody>
      </xdr:sp>
      <xdr:sp macro="" textlink="">
        <xdr:nvSpPr>
          <xdr:cNvPr id="11" name="Cube 10">
            <a:extLst>
              <a:ext uri="{FF2B5EF4-FFF2-40B4-BE49-F238E27FC236}">
                <a16:creationId xmlns:a16="http://schemas.microsoft.com/office/drawing/2014/main" id="{5591EC16-2130-82F4-18C5-B0EB41D0DE66}"/>
              </a:ext>
            </a:extLst>
          </xdr:cNvPr>
          <xdr:cNvSpPr/>
        </xdr:nvSpPr>
        <xdr:spPr>
          <a:xfrm>
            <a:off x="7025641" y="1800225"/>
            <a:ext cx="1390649" cy="792480"/>
          </a:xfrm>
          <a:prstGeom prst="cube">
            <a:avLst>
              <a:gd name="adj" fmla="val 5294"/>
            </a:avLst>
          </a:prstGeom>
          <a:solidFill>
            <a:srgbClr val="FF4F4F"/>
          </a:solidFill>
          <a:ln>
            <a:solidFill>
              <a:srgbClr val="FF4F4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2" name="Connecteur droit avec flèche 11">
            <a:extLst>
              <a:ext uri="{FF2B5EF4-FFF2-40B4-BE49-F238E27FC236}">
                <a16:creationId xmlns:a16="http://schemas.microsoft.com/office/drawing/2014/main" id="{4993BB31-FA3F-B84E-7D2F-C307A32CA783}"/>
              </a:ext>
            </a:extLst>
          </xdr:cNvPr>
          <xdr:cNvCxnSpPr/>
        </xdr:nvCxnSpPr>
        <xdr:spPr>
          <a:xfrm>
            <a:off x="7305675" y="1043940"/>
            <a:ext cx="0" cy="699135"/>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sp macro="" textlink="">
        <xdr:nvSpPr>
          <xdr:cNvPr id="13" name="ZoneTexte 12">
            <a:extLst>
              <a:ext uri="{FF2B5EF4-FFF2-40B4-BE49-F238E27FC236}">
                <a16:creationId xmlns:a16="http://schemas.microsoft.com/office/drawing/2014/main" id="{CDB5EB76-AFA0-93EE-B677-720425A4835E}"/>
              </a:ext>
            </a:extLst>
          </xdr:cNvPr>
          <xdr:cNvSpPr txBox="1"/>
        </xdr:nvSpPr>
        <xdr:spPr>
          <a:xfrm rot="16200000">
            <a:off x="7043739" y="1166812"/>
            <a:ext cx="104394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tx1"/>
                </a:solidFill>
                <a:latin typeface="Century Gothic" panose="020B0502020202020204" pitchFamily="34" charset="0"/>
              </a:rPr>
              <a:t>MARGE NETTE</a:t>
            </a:r>
          </a:p>
        </xdr:txBody>
      </xdr:sp>
      <xdr:sp macro="" textlink="">
        <xdr:nvSpPr>
          <xdr:cNvPr id="14" name="ZoneTexte 13">
            <a:extLst>
              <a:ext uri="{FF2B5EF4-FFF2-40B4-BE49-F238E27FC236}">
                <a16:creationId xmlns:a16="http://schemas.microsoft.com/office/drawing/2014/main" id="{1B5D5D77-01CB-B4F8-D69C-93FE876AE433}"/>
              </a:ext>
            </a:extLst>
          </xdr:cNvPr>
          <xdr:cNvSpPr txBox="1"/>
        </xdr:nvSpPr>
        <xdr:spPr>
          <a:xfrm>
            <a:off x="7059930" y="1925954"/>
            <a:ext cx="1323975" cy="493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chemeClr val="bg1"/>
                </a:solidFill>
                <a:latin typeface="Century Gothic" panose="020B0502020202020204" pitchFamily="34" charset="0"/>
              </a:rPr>
              <a:t>Frais de gestion </a:t>
            </a:r>
            <a:r>
              <a:rPr lang="fr-FR" sz="900" b="1" baseline="0">
                <a:solidFill>
                  <a:schemeClr val="bg1"/>
                </a:solidFill>
                <a:latin typeface="Century Gothic" panose="020B0502020202020204" pitchFamily="34" charset="0"/>
              </a:rPr>
              <a:t>(charges indirectes)</a:t>
            </a:r>
            <a:endParaRPr lang="fr-FR" sz="900">
              <a:solidFill>
                <a:schemeClr val="bg1"/>
              </a:solidFill>
              <a:latin typeface="Century Gothic" panose="020B0502020202020204" pitchFamily="34" charset="0"/>
            </a:endParaRPr>
          </a:p>
        </xdr:txBody>
      </xdr:sp>
      <xdr:cxnSp macro="">
        <xdr:nvCxnSpPr>
          <xdr:cNvPr id="15" name="Connecteur droit avec flèche 14">
            <a:extLst>
              <a:ext uri="{FF2B5EF4-FFF2-40B4-BE49-F238E27FC236}">
                <a16:creationId xmlns:a16="http://schemas.microsoft.com/office/drawing/2014/main" id="{9F1D229B-8FA7-3508-FCDA-F8180B27258A}"/>
              </a:ext>
            </a:extLst>
          </xdr:cNvPr>
          <xdr:cNvCxnSpPr/>
        </xdr:nvCxnSpPr>
        <xdr:spPr>
          <a:xfrm flipH="1">
            <a:off x="8616315" y="1796415"/>
            <a:ext cx="1905" cy="2013585"/>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sp macro="" textlink="">
        <xdr:nvSpPr>
          <xdr:cNvPr id="16" name="ZoneTexte 15">
            <a:extLst>
              <a:ext uri="{FF2B5EF4-FFF2-40B4-BE49-F238E27FC236}">
                <a16:creationId xmlns:a16="http://schemas.microsoft.com/office/drawing/2014/main" id="{4BC78817-EFF3-3B17-F027-75721DAB1EEA}"/>
              </a:ext>
            </a:extLst>
          </xdr:cNvPr>
          <xdr:cNvSpPr txBox="1"/>
        </xdr:nvSpPr>
        <xdr:spPr>
          <a:xfrm rot="16200000">
            <a:off x="7930515" y="2674620"/>
            <a:ext cx="18859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tx1"/>
                </a:solidFill>
                <a:latin typeface="Century Gothic" panose="020B0502020202020204" pitchFamily="34" charset="0"/>
              </a:rPr>
              <a:t>COÛT DE REVIENT UNITAIRE</a:t>
            </a:r>
          </a:p>
        </xdr:txBody>
      </xdr:sp>
      <xdr:cxnSp macro="">
        <xdr:nvCxnSpPr>
          <xdr:cNvPr id="17" name="Connecteur droit avec flèche 16">
            <a:extLst>
              <a:ext uri="{FF2B5EF4-FFF2-40B4-BE49-F238E27FC236}">
                <a16:creationId xmlns:a16="http://schemas.microsoft.com/office/drawing/2014/main" id="{0BC0D0C1-A3D8-4E64-7B32-2D54A6E5CAD8}"/>
              </a:ext>
            </a:extLst>
          </xdr:cNvPr>
          <xdr:cNvCxnSpPr/>
        </xdr:nvCxnSpPr>
        <xdr:spPr>
          <a:xfrm>
            <a:off x="4945380" y="1095375"/>
            <a:ext cx="1" cy="2743200"/>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sp macro="" textlink="">
        <xdr:nvSpPr>
          <xdr:cNvPr id="18" name="ZoneTexte 17">
            <a:extLst>
              <a:ext uri="{FF2B5EF4-FFF2-40B4-BE49-F238E27FC236}">
                <a16:creationId xmlns:a16="http://schemas.microsoft.com/office/drawing/2014/main" id="{52DE9F37-97CA-01DB-B2DB-0F1352BE8DA9}"/>
              </a:ext>
            </a:extLst>
          </xdr:cNvPr>
          <xdr:cNvSpPr txBox="1"/>
        </xdr:nvSpPr>
        <xdr:spPr>
          <a:xfrm rot="16200000">
            <a:off x="4007168" y="2121218"/>
            <a:ext cx="1518285"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tx1"/>
                </a:solidFill>
                <a:latin typeface="Century Gothic" panose="020B0502020202020204" pitchFamily="34" charset="0"/>
              </a:rPr>
              <a:t>POLITIQUE TARIFAIRE</a:t>
            </a:r>
          </a:p>
        </xdr:txBody>
      </xdr:sp>
    </xdr:grpSp>
    <xdr:clientData/>
  </xdr:twoCellAnchor>
  <xdr:twoCellAnchor>
    <xdr:from>
      <xdr:col>4</xdr:col>
      <xdr:colOff>710565</xdr:colOff>
      <xdr:row>21</xdr:row>
      <xdr:rowOff>177165</xdr:rowOff>
    </xdr:from>
    <xdr:to>
      <xdr:col>11</xdr:col>
      <xdr:colOff>628650</xdr:colOff>
      <xdr:row>23</xdr:row>
      <xdr:rowOff>49530</xdr:rowOff>
    </xdr:to>
    <xdr:sp macro="" textlink="">
      <xdr:nvSpPr>
        <xdr:cNvPr id="19" name="ZoneTexte 18">
          <a:extLst>
            <a:ext uri="{FF2B5EF4-FFF2-40B4-BE49-F238E27FC236}">
              <a16:creationId xmlns:a16="http://schemas.microsoft.com/office/drawing/2014/main" id="{4283126A-54C5-4C49-9118-2793301E7DC1}"/>
            </a:ext>
          </a:extLst>
        </xdr:cNvPr>
        <xdr:cNvSpPr txBox="1"/>
      </xdr:nvSpPr>
      <xdr:spPr>
        <a:xfrm>
          <a:off x="3880485" y="4055745"/>
          <a:ext cx="546544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01273C"/>
              </a:solidFill>
              <a:latin typeface="Century Gothic" panose="020B0502020202020204" pitchFamily="34" charset="0"/>
            </a:rPr>
            <a:t>Une</a:t>
          </a:r>
          <a:r>
            <a:rPr lang="fr-FR" sz="900" b="1" baseline="0">
              <a:solidFill>
                <a:srgbClr val="01273C"/>
              </a:solidFill>
              <a:latin typeface="Century Gothic" panose="020B0502020202020204" pitchFamily="34" charset="0"/>
            </a:rPr>
            <a:t> marge nette par activité qui doit être mis en perspective avec leur impact social et sportif</a:t>
          </a:r>
          <a:endParaRPr lang="fr-FR" sz="900" b="0">
            <a:solidFill>
              <a:srgbClr val="01273C"/>
            </a:solidFill>
            <a:latin typeface="Century Gothic" panose="020B0502020202020204" pitchFamily="34" charset="0"/>
          </a:endParaRPr>
        </a:p>
      </xdr:txBody>
    </xdr:sp>
    <xdr:clientData/>
  </xdr:twoCellAnchor>
  <xdr:twoCellAnchor>
    <xdr:from>
      <xdr:col>0</xdr:col>
      <xdr:colOff>205740</xdr:colOff>
      <xdr:row>40</xdr:row>
      <xdr:rowOff>53340</xdr:rowOff>
    </xdr:from>
    <xdr:to>
      <xdr:col>3</xdr:col>
      <xdr:colOff>666750</xdr:colOff>
      <xdr:row>42</xdr:row>
      <xdr:rowOff>1905</xdr:rowOff>
    </xdr:to>
    <xdr:sp macro="" textlink="">
      <xdr:nvSpPr>
        <xdr:cNvPr id="20" name="ZoneTexte 19">
          <a:extLst>
            <a:ext uri="{FF2B5EF4-FFF2-40B4-BE49-F238E27FC236}">
              <a16:creationId xmlns:a16="http://schemas.microsoft.com/office/drawing/2014/main" id="{DF58D244-A840-4D1C-AC14-52C1D51BD0FC}"/>
            </a:ext>
          </a:extLst>
        </xdr:cNvPr>
        <xdr:cNvSpPr txBox="1"/>
      </xdr:nvSpPr>
      <xdr:spPr>
        <a:xfrm>
          <a:off x="205740" y="7406640"/>
          <a:ext cx="28384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C00000"/>
              </a:solidFill>
              <a:latin typeface="Century Gothic" panose="020B0502020202020204" pitchFamily="34" charset="0"/>
            </a:rPr>
            <a:t>FOCUS SUR LA POLITIQUE TARIFAIRE</a:t>
          </a:r>
        </a:p>
      </xdr:txBody>
    </xdr:sp>
    <xdr:clientData/>
  </xdr:twoCellAnchor>
  <xdr:twoCellAnchor>
    <xdr:from>
      <xdr:col>6</xdr:col>
      <xdr:colOff>495872</xdr:colOff>
      <xdr:row>26</xdr:row>
      <xdr:rowOff>66675</xdr:rowOff>
    </xdr:from>
    <xdr:to>
      <xdr:col>8</xdr:col>
      <xdr:colOff>455296</xdr:colOff>
      <xdr:row>30</xdr:row>
      <xdr:rowOff>141267</xdr:rowOff>
    </xdr:to>
    <xdr:sp macro="" textlink="">
      <xdr:nvSpPr>
        <xdr:cNvPr id="21" name="Rectangle 20">
          <a:extLst>
            <a:ext uri="{FF2B5EF4-FFF2-40B4-BE49-F238E27FC236}">
              <a16:creationId xmlns:a16="http://schemas.microsoft.com/office/drawing/2014/main" id="{819823B2-C7C6-4A0A-892B-B444793BC06A}"/>
            </a:ext>
          </a:extLst>
        </xdr:cNvPr>
        <xdr:cNvSpPr/>
      </xdr:nvSpPr>
      <xdr:spPr>
        <a:xfrm>
          <a:off x="5250752" y="4859655"/>
          <a:ext cx="1544384" cy="80611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486574</xdr:colOff>
      <xdr:row>32</xdr:row>
      <xdr:rowOff>163830</xdr:rowOff>
    </xdr:from>
    <xdr:to>
      <xdr:col>8</xdr:col>
      <xdr:colOff>457200</xdr:colOff>
      <xdr:row>37</xdr:row>
      <xdr:rowOff>19050</xdr:rowOff>
    </xdr:to>
    <xdr:sp macro="" textlink="">
      <xdr:nvSpPr>
        <xdr:cNvPr id="22" name="Rectangle 21">
          <a:extLst>
            <a:ext uri="{FF2B5EF4-FFF2-40B4-BE49-F238E27FC236}">
              <a16:creationId xmlns:a16="http://schemas.microsoft.com/office/drawing/2014/main" id="{46E99444-B550-4882-BAE8-744E1E731FEF}"/>
            </a:ext>
          </a:extLst>
        </xdr:cNvPr>
        <xdr:cNvSpPr/>
      </xdr:nvSpPr>
      <xdr:spPr>
        <a:xfrm>
          <a:off x="5241454" y="6054090"/>
          <a:ext cx="1555586" cy="76962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727390</xdr:colOff>
      <xdr:row>26</xdr:row>
      <xdr:rowOff>59054</xdr:rowOff>
    </xdr:from>
    <xdr:to>
      <xdr:col>10</xdr:col>
      <xdr:colOff>744855</xdr:colOff>
      <xdr:row>30</xdr:row>
      <xdr:rowOff>142874</xdr:rowOff>
    </xdr:to>
    <xdr:sp macro="" textlink="">
      <xdr:nvSpPr>
        <xdr:cNvPr id="23" name="Rectangle 22">
          <a:extLst>
            <a:ext uri="{FF2B5EF4-FFF2-40B4-BE49-F238E27FC236}">
              <a16:creationId xmlns:a16="http://schemas.microsoft.com/office/drawing/2014/main" id="{2976CD24-C775-4B82-9A95-56E2890C0CCA}"/>
            </a:ext>
          </a:extLst>
        </xdr:cNvPr>
        <xdr:cNvSpPr/>
      </xdr:nvSpPr>
      <xdr:spPr>
        <a:xfrm>
          <a:off x="7067230" y="4852034"/>
          <a:ext cx="1602425" cy="815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746759</xdr:colOff>
      <xdr:row>32</xdr:row>
      <xdr:rowOff>160021</xdr:rowOff>
    </xdr:from>
    <xdr:to>
      <xdr:col>10</xdr:col>
      <xdr:colOff>742950</xdr:colOff>
      <xdr:row>37</xdr:row>
      <xdr:rowOff>15242</xdr:rowOff>
    </xdr:to>
    <xdr:sp macro="" textlink="">
      <xdr:nvSpPr>
        <xdr:cNvPr id="24" name="Rectangle 23">
          <a:extLst>
            <a:ext uri="{FF2B5EF4-FFF2-40B4-BE49-F238E27FC236}">
              <a16:creationId xmlns:a16="http://schemas.microsoft.com/office/drawing/2014/main" id="{AD5C4B55-02C1-47E0-98F9-1D6A031B8EA4}"/>
            </a:ext>
          </a:extLst>
        </xdr:cNvPr>
        <xdr:cNvSpPr/>
      </xdr:nvSpPr>
      <xdr:spPr>
        <a:xfrm>
          <a:off x="7086599" y="6050281"/>
          <a:ext cx="1581151" cy="76962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601980</xdr:colOff>
      <xdr:row>25</xdr:row>
      <xdr:rowOff>66675</xdr:rowOff>
    </xdr:from>
    <xdr:to>
      <xdr:col>8</xdr:col>
      <xdr:colOff>605791</xdr:colOff>
      <xdr:row>37</xdr:row>
      <xdr:rowOff>104775</xdr:rowOff>
    </xdr:to>
    <xdr:cxnSp macro="">
      <xdr:nvCxnSpPr>
        <xdr:cNvPr id="25" name="Connecteur droit avec flèche 24">
          <a:extLst>
            <a:ext uri="{FF2B5EF4-FFF2-40B4-BE49-F238E27FC236}">
              <a16:creationId xmlns:a16="http://schemas.microsoft.com/office/drawing/2014/main" id="{2777BF6D-DEDB-4011-B173-037032ED2B1C}"/>
            </a:ext>
          </a:extLst>
        </xdr:cNvPr>
        <xdr:cNvCxnSpPr/>
      </xdr:nvCxnSpPr>
      <xdr:spPr>
        <a:xfrm flipH="1">
          <a:off x="6941820" y="4676775"/>
          <a:ext cx="3811" cy="2232660"/>
        </a:xfrm>
        <a:prstGeom prst="straightConnector1">
          <a:avLst/>
        </a:prstGeom>
        <a:ln w="12700">
          <a:solidFill>
            <a:sysClr val="windowText" lastClr="000000"/>
          </a:solidFill>
          <a:headEnd type="triangle"/>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6</xdr:col>
      <xdr:colOff>224790</xdr:colOff>
      <xdr:row>31</xdr:row>
      <xdr:rowOff>66675</xdr:rowOff>
    </xdr:from>
    <xdr:to>
      <xdr:col>11</xdr:col>
      <xdr:colOff>259080</xdr:colOff>
      <xdr:row>31</xdr:row>
      <xdr:rowOff>66675</xdr:rowOff>
    </xdr:to>
    <xdr:cxnSp macro="">
      <xdr:nvCxnSpPr>
        <xdr:cNvPr id="26" name="Connecteur droit avec flèche 25">
          <a:extLst>
            <a:ext uri="{FF2B5EF4-FFF2-40B4-BE49-F238E27FC236}">
              <a16:creationId xmlns:a16="http://schemas.microsoft.com/office/drawing/2014/main" id="{5752528A-22A6-4810-9B26-927473D78D41}"/>
            </a:ext>
          </a:extLst>
        </xdr:cNvPr>
        <xdr:cNvCxnSpPr/>
      </xdr:nvCxnSpPr>
      <xdr:spPr>
        <a:xfrm>
          <a:off x="4979670" y="5774055"/>
          <a:ext cx="3996690" cy="0"/>
        </a:xfrm>
        <a:prstGeom prst="straightConnector1">
          <a:avLst/>
        </a:prstGeom>
        <a:ln w="12700">
          <a:solidFill>
            <a:sysClr val="windowText" lastClr="000000"/>
          </a:solidFill>
          <a:headEnd type="triangle"/>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9</xdr:col>
      <xdr:colOff>220980</xdr:colOff>
      <xdr:row>25</xdr:row>
      <xdr:rowOff>83820</xdr:rowOff>
    </xdr:from>
    <xdr:to>
      <xdr:col>10</xdr:col>
      <xdr:colOff>552450</xdr:colOff>
      <xdr:row>26</xdr:row>
      <xdr:rowOff>169545</xdr:rowOff>
    </xdr:to>
    <xdr:sp macro="" textlink="">
      <xdr:nvSpPr>
        <xdr:cNvPr id="27" name="ZoneTexte 26">
          <a:extLst>
            <a:ext uri="{FF2B5EF4-FFF2-40B4-BE49-F238E27FC236}">
              <a16:creationId xmlns:a16="http://schemas.microsoft.com/office/drawing/2014/main" id="{747F9569-1606-48A4-BBF5-41F8BC503FCC}"/>
            </a:ext>
          </a:extLst>
        </xdr:cNvPr>
        <xdr:cNvSpPr txBox="1"/>
      </xdr:nvSpPr>
      <xdr:spPr>
        <a:xfrm>
          <a:off x="7353300" y="4693920"/>
          <a:ext cx="1123950" cy="26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Activité(s) "STAR"</a:t>
          </a:r>
        </a:p>
      </xdr:txBody>
    </xdr:sp>
    <xdr:clientData/>
  </xdr:twoCellAnchor>
  <xdr:twoCellAnchor>
    <xdr:from>
      <xdr:col>7</xdr:col>
      <xdr:colOff>683894</xdr:colOff>
      <xdr:row>23</xdr:row>
      <xdr:rowOff>81915</xdr:rowOff>
    </xdr:from>
    <xdr:to>
      <xdr:col>10</xdr:col>
      <xdr:colOff>83820</xdr:colOff>
      <xdr:row>24</xdr:row>
      <xdr:rowOff>171450</xdr:rowOff>
    </xdr:to>
    <xdr:sp macro="" textlink="">
      <xdr:nvSpPr>
        <xdr:cNvPr id="28" name="ZoneTexte 27">
          <a:extLst>
            <a:ext uri="{FF2B5EF4-FFF2-40B4-BE49-F238E27FC236}">
              <a16:creationId xmlns:a16="http://schemas.microsoft.com/office/drawing/2014/main" id="{FD5331AF-AF01-4816-9E21-693A84D080EB}"/>
            </a:ext>
          </a:extLst>
        </xdr:cNvPr>
        <xdr:cNvSpPr txBox="1"/>
      </xdr:nvSpPr>
      <xdr:spPr>
        <a:xfrm>
          <a:off x="6231254" y="4326255"/>
          <a:ext cx="1777366"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Rentabilité économique</a:t>
          </a:r>
        </a:p>
      </xdr:txBody>
    </xdr:sp>
    <xdr:clientData/>
  </xdr:twoCellAnchor>
  <xdr:twoCellAnchor>
    <xdr:from>
      <xdr:col>8</xdr:col>
      <xdr:colOff>428626</xdr:colOff>
      <xdr:row>24</xdr:row>
      <xdr:rowOff>47625</xdr:rowOff>
    </xdr:from>
    <xdr:to>
      <xdr:col>9</xdr:col>
      <xdr:colOff>36196</xdr:colOff>
      <xdr:row>25</xdr:row>
      <xdr:rowOff>47625</xdr:rowOff>
    </xdr:to>
    <xdr:sp macro="" textlink="">
      <xdr:nvSpPr>
        <xdr:cNvPr id="29" name="ZoneTexte 28">
          <a:extLst>
            <a:ext uri="{FF2B5EF4-FFF2-40B4-BE49-F238E27FC236}">
              <a16:creationId xmlns:a16="http://schemas.microsoft.com/office/drawing/2014/main" id="{B91BB386-97A1-4304-B9B1-89C0ADDACEDB}"/>
            </a:ext>
          </a:extLst>
        </xdr:cNvPr>
        <xdr:cNvSpPr txBox="1"/>
      </xdr:nvSpPr>
      <xdr:spPr>
        <a:xfrm>
          <a:off x="6768466" y="4474845"/>
          <a:ext cx="4000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 +</a:t>
          </a:r>
        </a:p>
      </xdr:txBody>
    </xdr:sp>
    <xdr:clientData/>
  </xdr:twoCellAnchor>
  <xdr:twoCellAnchor>
    <xdr:from>
      <xdr:col>8</xdr:col>
      <xdr:colOff>438150</xdr:colOff>
      <xdr:row>37</xdr:row>
      <xdr:rowOff>72390</xdr:rowOff>
    </xdr:from>
    <xdr:to>
      <xdr:col>9</xdr:col>
      <xdr:colOff>40005</xdr:colOff>
      <xdr:row>38</xdr:row>
      <xdr:rowOff>97155</xdr:rowOff>
    </xdr:to>
    <xdr:sp macro="" textlink="">
      <xdr:nvSpPr>
        <xdr:cNvPr id="30" name="ZoneTexte 29">
          <a:extLst>
            <a:ext uri="{FF2B5EF4-FFF2-40B4-BE49-F238E27FC236}">
              <a16:creationId xmlns:a16="http://schemas.microsoft.com/office/drawing/2014/main" id="{43408D9E-C3B0-4F91-B653-71496E085C4A}"/>
            </a:ext>
          </a:extLst>
        </xdr:cNvPr>
        <xdr:cNvSpPr txBox="1"/>
      </xdr:nvSpPr>
      <xdr:spPr>
        <a:xfrm>
          <a:off x="6777990" y="6877050"/>
          <a:ext cx="394335" cy="207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 -</a:t>
          </a:r>
        </a:p>
      </xdr:txBody>
    </xdr:sp>
    <xdr:clientData/>
  </xdr:twoCellAnchor>
  <xdr:twoCellAnchor>
    <xdr:from>
      <xdr:col>4</xdr:col>
      <xdr:colOff>607695</xdr:colOff>
      <xdr:row>30</xdr:row>
      <xdr:rowOff>97155</xdr:rowOff>
    </xdr:from>
    <xdr:to>
      <xdr:col>6</xdr:col>
      <xdr:colOff>24765</xdr:colOff>
      <xdr:row>33</xdr:row>
      <xdr:rowOff>85725</xdr:rowOff>
    </xdr:to>
    <xdr:sp macro="" textlink="">
      <xdr:nvSpPr>
        <xdr:cNvPr id="31" name="ZoneTexte 30">
          <a:extLst>
            <a:ext uri="{FF2B5EF4-FFF2-40B4-BE49-F238E27FC236}">
              <a16:creationId xmlns:a16="http://schemas.microsoft.com/office/drawing/2014/main" id="{080DB8CC-7AE2-4B78-A5BD-0C1882F3B0B2}"/>
            </a:ext>
          </a:extLst>
        </xdr:cNvPr>
        <xdr:cNvSpPr txBox="1"/>
      </xdr:nvSpPr>
      <xdr:spPr>
        <a:xfrm>
          <a:off x="3777615" y="5621655"/>
          <a:ext cx="1002030" cy="537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b="1">
              <a:solidFill>
                <a:sysClr val="windowText" lastClr="000000"/>
              </a:solidFill>
              <a:latin typeface="Century Gothic" panose="020B0502020202020204" pitchFamily="34" charset="0"/>
            </a:rPr>
            <a:t>Impact social et sportif</a:t>
          </a:r>
        </a:p>
      </xdr:txBody>
    </xdr:sp>
    <xdr:clientData/>
  </xdr:twoCellAnchor>
  <xdr:twoCellAnchor>
    <xdr:from>
      <xdr:col>5</xdr:col>
      <xdr:colOff>744855</xdr:colOff>
      <xdr:row>30</xdr:row>
      <xdr:rowOff>116205</xdr:rowOff>
    </xdr:from>
    <xdr:to>
      <xdr:col>6</xdr:col>
      <xdr:colOff>350520</xdr:colOff>
      <xdr:row>31</xdr:row>
      <xdr:rowOff>129540</xdr:rowOff>
    </xdr:to>
    <xdr:sp macro="" textlink="">
      <xdr:nvSpPr>
        <xdr:cNvPr id="32" name="ZoneTexte 31">
          <a:extLst>
            <a:ext uri="{FF2B5EF4-FFF2-40B4-BE49-F238E27FC236}">
              <a16:creationId xmlns:a16="http://schemas.microsoft.com/office/drawing/2014/main" id="{B9A6CCB4-6B19-4EAD-B541-5FDB3F519416}"/>
            </a:ext>
          </a:extLst>
        </xdr:cNvPr>
        <xdr:cNvSpPr txBox="1"/>
      </xdr:nvSpPr>
      <xdr:spPr>
        <a:xfrm>
          <a:off x="4707255" y="5640705"/>
          <a:ext cx="398145"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 -</a:t>
          </a:r>
        </a:p>
      </xdr:txBody>
    </xdr:sp>
    <xdr:clientData/>
  </xdr:twoCellAnchor>
  <xdr:twoCellAnchor>
    <xdr:from>
      <xdr:col>11</xdr:col>
      <xdr:colOff>295275</xdr:colOff>
      <xdr:row>30</xdr:row>
      <xdr:rowOff>116204</xdr:rowOff>
    </xdr:from>
    <xdr:to>
      <xdr:col>11</xdr:col>
      <xdr:colOff>695325</xdr:colOff>
      <xdr:row>32</xdr:row>
      <xdr:rowOff>19049</xdr:rowOff>
    </xdr:to>
    <xdr:sp macro="" textlink="">
      <xdr:nvSpPr>
        <xdr:cNvPr id="33" name="ZoneTexte 32">
          <a:extLst>
            <a:ext uri="{FF2B5EF4-FFF2-40B4-BE49-F238E27FC236}">
              <a16:creationId xmlns:a16="http://schemas.microsoft.com/office/drawing/2014/main" id="{38CD122A-51F5-4E4D-B93F-5D242B5102E8}"/>
            </a:ext>
          </a:extLst>
        </xdr:cNvPr>
        <xdr:cNvSpPr txBox="1"/>
      </xdr:nvSpPr>
      <xdr:spPr>
        <a:xfrm>
          <a:off x="9012555" y="5640704"/>
          <a:ext cx="400050" cy="26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 +</a:t>
          </a:r>
        </a:p>
      </xdr:txBody>
    </xdr:sp>
    <xdr:clientData/>
  </xdr:twoCellAnchor>
  <xdr:twoCellAnchor>
    <xdr:from>
      <xdr:col>6</xdr:col>
      <xdr:colOff>438149</xdr:colOff>
      <xdr:row>25</xdr:row>
      <xdr:rowOff>100965</xdr:rowOff>
    </xdr:from>
    <xdr:to>
      <xdr:col>8</xdr:col>
      <xdr:colOff>563879</xdr:colOff>
      <xdr:row>27</xdr:row>
      <xdr:rowOff>11430</xdr:rowOff>
    </xdr:to>
    <xdr:sp macro="" textlink="">
      <xdr:nvSpPr>
        <xdr:cNvPr id="34" name="ZoneTexte 33">
          <a:extLst>
            <a:ext uri="{FF2B5EF4-FFF2-40B4-BE49-F238E27FC236}">
              <a16:creationId xmlns:a16="http://schemas.microsoft.com/office/drawing/2014/main" id="{8645D787-4AA3-49EB-854D-F7FF64A4E14D}"/>
            </a:ext>
          </a:extLst>
        </xdr:cNvPr>
        <xdr:cNvSpPr txBox="1"/>
      </xdr:nvSpPr>
      <xdr:spPr>
        <a:xfrm>
          <a:off x="5193029" y="4711065"/>
          <a:ext cx="171069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Activité(s) "VACHE</a:t>
          </a:r>
          <a:r>
            <a:rPr lang="fr-FR" sz="900" b="1" baseline="0">
              <a:solidFill>
                <a:srgbClr val="C00000"/>
              </a:solidFill>
              <a:latin typeface="Century Gothic" panose="020B0502020202020204" pitchFamily="34" charset="0"/>
            </a:rPr>
            <a:t> A LAIT"</a:t>
          </a:r>
          <a:endParaRPr lang="fr-FR" sz="900" b="1">
            <a:solidFill>
              <a:srgbClr val="C00000"/>
            </a:solidFill>
            <a:latin typeface="Century Gothic" panose="020B0502020202020204" pitchFamily="34" charset="0"/>
          </a:endParaRPr>
        </a:p>
      </xdr:txBody>
    </xdr:sp>
    <xdr:clientData/>
  </xdr:twoCellAnchor>
  <xdr:twoCellAnchor>
    <xdr:from>
      <xdr:col>6</xdr:col>
      <xdr:colOff>398145</xdr:colOff>
      <xdr:row>36</xdr:row>
      <xdr:rowOff>120015</xdr:rowOff>
    </xdr:from>
    <xdr:to>
      <xdr:col>8</xdr:col>
      <xdr:colOff>535305</xdr:colOff>
      <xdr:row>38</xdr:row>
      <xdr:rowOff>34290</xdr:rowOff>
    </xdr:to>
    <xdr:sp macro="" textlink="">
      <xdr:nvSpPr>
        <xdr:cNvPr id="35" name="ZoneTexte 34">
          <a:extLst>
            <a:ext uri="{FF2B5EF4-FFF2-40B4-BE49-F238E27FC236}">
              <a16:creationId xmlns:a16="http://schemas.microsoft.com/office/drawing/2014/main" id="{D7B23665-F743-41DB-8492-E833B709F66F}"/>
            </a:ext>
          </a:extLst>
        </xdr:cNvPr>
        <xdr:cNvSpPr txBox="1"/>
      </xdr:nvSpPr>
      <xdr:spPr>
        <a:xfrm>
          <a:off x="5153025" y="6741795"/>
          <a:ext cx="1722120" cy="28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Activité(s) "POIDS MORTS</a:t>
          </a:r>
          <a:r>
            <a:rPr lang="fr-FR" sz="900" b="1" baseline="0">
              <a:solidFill>
                <a:srgbClr val="C00000"/>
              </a:solidFill>
              <a:latin typeface="Century Gothic" panose="020B0502020202020204" pitchFamily="34" charset="0"/>
            </a:rPr>
            <a:t>"</a:t>
          </a:r>
          <a:endParaRPr lang="fr-FR" sz="900" b="1">
            <a:solidFill>
              <a:srgbClr val="C00000"/>
            </a:solidFill>
            <a:latin typeface="Century Gothic" panose="020B0502020202020204" pitchFamily="34" charset="0"/>
          </a:endParaRPr>
        </a:p>
      </xdr:txBody>
    </xdr:sp>
    <xdr:clientData/>
  </xdr:twoCellAnchor>
  <xdr:twoCellAnchor>
    <xdr:from>
      <xdr:col>9</xdr:col>
      <xdr:colOff>68580</xdr:colOff>
      <xdr:row>36</xdr:row>
      <xdr:rowOff>104775</xdr:rowOff>
    </xdr:from>
    <xdr:to>
      <xdr:col>11</xdr:col>
      <xdr:colOff>192405</xdr:colOff>
      <xdr:row>38</xdr:row>
      <xdr:rowOff>15240</xdr:rowOff>
    </xdr:to>
    <xdr:sp macro="" textlink="">
      <xdr:nvSpPr>
        <xdr:cNvPr id="36" name="ZoneTexte 35">
          <a:extLst>
            <a:ext uri="{FF2B5EF4-FFF2-40B4-BE49-F238E27FC236}">
              <a16:creationId xmlns:a16="http://schemas.microsoft.com/office/drawing/2014/main" id="{A291BD5C-972D-489F-AF9D-E83F51417EF2}"/>
            </a:ext>
          </a:extLst>
        </xdr:cNvPr>
        <xdr:cNvSpPr txBox="1"/>
      </xdr:nvSpPr>
      <xdr:spPr>
        <a:xfrm>
          <a:off x="7200900" y="6726555"/>
          <a:ext cx="170878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Activité(s) "DILEMME</a:t>
          </a:r>
          <a:r>
            <a:rPr lang="fr-FR" sz="900" b="1" baseline="0">
              <a:solidFill>
                <a:srgbClr val="C00000"/>
              </a:solidFill>
              <a:latin typeface="Century Gothic" panose="020B0502020202020204" pitchFamily="34" charset="0"/>
            </a:rPr>
            <a:t>"</a:t>
          </a:r>
          <a:endParaRPr lang="fr-FR" sz="900" b="1">
            <a:solidFill>
              <a:srgbClr val="C00000"/>
            </a:solidFill>
            <a:latin typeface="Century Gothic" panose="020B0502020202020204" pitchFamily="34" charset="0"/>
          </a:endParaRPr>
        </a:p>
      </xdr:txBody>
    </xdr:sp>
    <xdr:clientData/>
  </xdr:twoCellAnchor>
  <xdr:twoCellAnchor>
    <xdr:from>
      <xdr:col>7</xdr:col>
      <xdr:colOff>40004</xdr:colOff>
      <xdr:row>26</xdr:row>
      <xdr:rowOff>173355</xdr:rowOff>
    </xdr:from>
    <xdr:to>
      <xdr:col>7</xdr:col>
      <xdr:colOff>650797</xdr:colOff>
      <xdr:row>30</xdr:row>
      <xdr:rowOff>0</xdr:rowOff>
    </xdr:to>
    <xdr:sp macro="" textlink="">
      <xdr:nvSpPr>
        <xdr:cNvPr id="37" name="Ellipse 36">
          <a:extLst>
            <a:ext uri="{FF2B5EF4-FFF2-40B4-BE49-F238E27FC236}">
              <a16:creationId xmlns:a16="http://schemas.microsoft.com/office/drawing/2014/main" id="{F80D121A-30B5-44EC-B39E-5025A185E383}"/>
            </a:ext>
          </a:extLst>
        </xdr:cNvPr>
        <xdr:cNvSpPr/>
      </xdr:nvSpPr>
      <xdr:spPr>
        <a:xfrm>
          <a:off x="5587364" y="4966335"/>
          <a:ext cx="610793" cy="558165"/>
        </a:xfrm>
        <a:prstGeom prst="ellipse">
          <a:avLst/>
        </a:prstGeom>
        <a:solidFill>
          <a:srgbClr val="FF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98134</xdr:colOff>
      <xdr:row>28</xdr:row>
      <xdr:rowOff>15241</xdr:rowOff>
    </xdr:from>
    <xdr:to>
      <xdr:col>9</xdr:col>
      <xdr:colOff>599364</xdr:colOff>
      <xdr:row>30</xdr:row>
      <xdr:rowOff>123825</xdr:rowOff>
    </xdr:to>
    <xdr:sp macro="" textlink="">
      <xdr:nvSpPr>
        <xdr:cNvPr id="38" name="Ellipse 37">
          <a:extLst>
            <a:ext uri="{FF2B5EF4-FFF2-40B4-BE49-F238E27FC236}">
              <a16:creationId xmlns:a16="http://schemas.microsoft.com/office/drawing/2014/main" id="{07D05C80-1275-4E4E-ACEC-88660F0136F3}"/>
            </a:ext>
          </a:extLst>
        </xdr:cNvPr>
        <xdr:cNvSpPr/>
      </xdr:nvSpPr>
      <xdr:spPr>
        <a:xfrm>
          <a:off x="7230454" y="5173981"/>
          <a:ext cx="501230" cy="474344"/>
        </a:xfrm>
        <a:prstGeom prst="ellipse">
          <a:avLst/>
        </a:prstGeom>
        <a:solidFill>
          <a:srgbClr val="FF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723900</xdr:colOff>
      <xdr:row>32</xdr:row>
      <xdr:rowOff>76200</xdr:rowOff>
    </xdr:from>
    <xdr:to>
      <xdr:col>9</xdr:col>
      <xdr:colOff>544118</xdr:colOff>
      <xdr:row>35</xdr:row>
      <xdr:rowOff>91440</xdr:rowOff>
    </xdr:to>
    <xdr:sp macro="" textlink="">
      <xdr:nvSpPr>
        <xdr:cNvPr id="39" name="Ellipse 38">
          <a:extLst>
            <a:ext uri="{FF2B5EF4-FFF2-40B4-BE49-F238E27FC236}">
              <a16:creationId xmlns:a16="http://schemas.microsoft.com/office/drawing/2014/main" id="{7719F774-F24C-45AF-8252-A3451C5CC323}"/>
            </a:ext>
          </a:extLst>
        </xdr:cNvPr>
        <xdr:cNvSpPr/>
      </xdr:nvSpPr>
      <xdr:spPr>
        <a:xfrm>
          <a:off x="7063740" y="5966460"/>
          <a:ext cx="612698" cy="563880"/>
        </a:xfrm>
        <a:prstGeom prst="ellipse">
          <a:avLst/>
        </a:prstGeom>
        <a:solidFill>
          <a:srgbClr val="FF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74296</xdr:colOff>
      <xdr:row>27</xdr:row>
      <xdr:rowOff>36194</xdr:rowOff>
    </xdr:from>
    <xdr:to>
      <xdr:col>7</xdr:col>
      <xdr:colOff>611505</xdr:colOff>
      <xdr:row>30</xdr:row>
      <xdr:rowOff>7620</xdr:rowOff>
    </xdr:to>
    <xdr:sp macro="" textlink="">
      <xdr:nvSpPr>
        <xdr:cNvPr id="40" name="ZoneTexte 39">
          <a:extLst>
            <a:ext uri="{FF2B5EF4-FFF2-40B4-BE49-F238E27FC236}">
              <a16:creationId xmlns:a16="http://schemas.microsoft.com/office/drawing/2014/main" id="{2EE403B3-79C7-4FD0-B1A6-43A27F947382}"/>
            </a:ext>
          </a:extLst>
        </xdr:cNvPr>
        <xdr:cNvSpPr txBox="1"/>
      </xdr:nvSpPr>
      <xdr:spPr>
        <a:xfrm>
          <a:off x="5621656" y="5012054"/>
          <a:ext cx="537209" cy="52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latin typeface="Century Gothic" panose="020B0502020202020204" pitchFamily="34" charset="0"/>
            </a:rPr>
            <a:t>Act. 1</a:t>
          </a:r>
        </a:p>
      </xdr:txBody>
    </xdr:sp>
    <xdr:clientData/>
  </xdr:twoCellAnchor>
  <xdr:twoCellAnchor>
    <xdr:from>
      <xdr:col>9</xdr:col>
      <xdr:colOff>76200</xdr:colOff>
      <xdr:row>28</xdr:row>
      <xdr:rowOff>47626</xdr:rowOff>
    </xdr:from>
    <xdr:to>
      <xdr:col>9</xdr:col>
      <xdr:colOff>607694</xdr:colOff>
      <xdr:row>30</xdr:row>
      <xdr:rowOff>104776</xdr:rowOff>
    </xdr:to>
    <xdr:sp macro="" textlink="">
      <xdr:nvSpPr>
        <xdr:cNvPr id="41" name="ZoneTexte 40">
          <a:extLst>
            <a:ext uri="{FF2B5EF4-FFF2-40B4-BE49-F238E27FC236}">
              <a16:creationId xmlns:a16="http://schemas.microsoft.com/office/drawing/2014/main" id="{84655FF2-255B-4544-8C73-B3CE6BC2A9CC}"/>
            </a:ext>
          </a:extLst>
        </xdr:cNvPr>
        <xdr:cNvSpPr txBox="1"/>
      </xdr:nvSpPr>
      <xdr:spPr>
        <a:xfrm>
          <a:off x="7208520" y="5206366"/>
          <a:ext cx="531494" cy="42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1">
              <a:latin typeface="Century Gothic" panose="020B0502020202020204" pitchFamily="34" charset="0"/>
            </a:rPr>
            <a:t>Act. 2</a:t>
          </a:r>
        </a:p>
      </xdr:txBody>
    </xdr:sp>
    <xdr:clientData/>
  </xdr:twoCellAnchor>
  <xdr:twoCellAnchor>
    <xdr:from>
      <xdr:col>8</xdr:col>
      <xdr:colOff>762000</xdr:colOff>
      <xdr:row>32</xdr:row>
      <xdr:rowOff>133350</xdr:rowOff>
    </xdr:from>
    <xdr:to>
      <xdr:col>9</xdr:col>
      <xdr:colOff>508634</xdr:colOff>
      <xdr:row>35</xdr:row>
      <xdr:rowOff>106681</xdr:rowOff>
    </xdr:to>
    <xdr:sp macro="" textlink="">
      <xdr:nvSpPr>
        <xdr:cNvPr id="42" name="ZoneTexte 41">
          <a:extLst>
            <a:ext uri="{FF2B5EF4-FFF2-40B4-BE49-F238E27FC236}">
              <a16:creationId xmlns:a16="http://schemas.microsoft.com/office/drawing/2014/main" id="{718B0DC3-9362-4442-BA3E-817FD0577DDE}"/>
            </a:ext>
          </a:extLst>
        </xdr:cNvPr>
        <xdr:cNvSpPr txBox="1"/>
      </xdr:nvSpPr>
      <xdr:spPr>
        <a:xfrm>
          <a:off x="7101840" y="6023610"/>
          <a:ext cx="539114"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latin typeface="Century Gothic" panose="020B0502020202020204" pitchFamily="34" charset="0"/>
            </a:rPr>
            <a:t>Act. 3</a:t>
          </a:r>
        </a:p>
      </xdr:txBody>
    </xdr:sp>
    <xdr:clientData/>
  </xdr:twoCellAnchor>
  <xdr:twoCellAnchor>
    <xdr:from>
      <xdr:col>0</xdr:col>
      <xdr:colOff>211455</xdr:colOff>
      <xdr:row>43</xdr:row>
      <xdr:rowOff>49531</xdr:rowOff>
    </xdr:from>
    <xdr:to>
      <xdr:col>5</xdr:col>
      <xdr:colOff>114299</xdr:colOff>
      <xdr:row>76</xdr:row>
      <xdr:rowOff>15241</xdr:rowOff>
    </xdr:to>
    <xdr:sp macro="" textlink="">
      <xdr:nvSpPr>
        <xdr:cNvPr id="43" name="ZoneTexte 42">
          <a:extLst>
            <a:ext uri="{FF2B5EF4-FFF2-40B4-BE49-F238E27FC236}">
              <a16:creationId xmlns:a16="http://schemas.microsoft.com/office/drawing/2014/main" id="{ECD1379C-4609-46BA-B1CD-33D387749D77}"/>
            </a:ext>
          </a:extLst>
        </xdr:cNvPr>
        <xdr:cNvSpPr txBox="1"/>
      </xdr:nvSpPr>
      <xdr:spPr>
        <a:xfrm>
          <a:off x="211455" y="7951471"/>
          <a:ext cx="3865244" cy="600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b="0" i="0">
              <a:solidFill>
                <a:schemeClr val="dk1"/>
              </a:solidFill>
              <a:effectLst/>
              <a:latin typeface="Century Gothic" panose="020B0502020202020204" pitchFamily="34" charset="0"/>
              <a:ea typeface="+mn-ea"/>
              <a:cs typeface="+mn-cs"/>
            </a:rPr>
            <a:t>La politique tarifaire sur la vente des prestations joue un rôle déterminant pour la pérennisation et le développement des structures. Le</a:t>
          </a:r>
          <a:r>
            <a:rPr lang="fr-FR" sz="900" b="0" i="0" baseline="0">
              <a:solidFill>
                <a:schemeClr val="dk1"/>
              </a:solidFill>
              <a:effectLst/>
              <a:latin typeface="Century Gothic" panose="020B0502020202020204" pitchFamily="34" charset="0"/>
              <a:ea typeface="+mn-ea"/>
              <a:cs typeface="+mn-cs"/>
            </a:rPr>
            <a:t> prix des prestation doit </a:t>
          </a:r>
          <a:r>
            <a:rPr lang="fr-FR" sz="900" b="0" i="0">
              <a:solidFill>
                <a:schemeClr val="dk1"/>
              </a:solidFill>
              <a:effectLst/>
              <a:latin typeface="Century Gothic" panose="020B0502020202020204" pitchFamily="34" charset="0"/>
              <a:ea typeface="+mn-ea"/>
              <a:cs typeface="+mn-cs"/>
            </a:rPr>
            <a:t>permettre de couvrir a minima les charges de la structure</a:t>
          </a:r>
          <a:r>
            <a:rPr lang="fr-FR" sz="900" b="0" i="0" baseline="0">
              <a:solidFill>
                <a:schemeClr val="dk1"/>
              </a:solidFill>
              <a:effectLst/>
              <a:latin typeface="Century Gothic" panose="020B0502020202020204" pitchFamily="34" charset="0"/>
              <a:ea typeface="+mn-ea"/>
              <a:cs typeface="+mn-cs"/>
            </a:rPr>
            <a:t> une fois soustrait les autres produits (adhésions et subventions). </a:t>
          </a: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r>
            <a:rPr lang="fr-FR" sz="900" b="0" i="0" baseline="0">
              <a:solidFill>
                <a:schemeClr val="dk1"/>
              </a:solidFill>
              <a:effectLst/>
              <a:latin typeface="Century Gothic" panose="020B0502020202020204" pitchFamily="34" charset="0"/>
              <a:ea typeface="+mn-ea"/>
              <a:cs typeface="+mn-cs"/>
            </a:rPr>
            <a:t>Mais au-delà de la couverture de ses charges, la structure doit déterminer un prix qui lui permet de générer une marge suffisante. C'est cette marge qui lui permettra de construire son bénéfice et donc de renforcer sa capacité de développement (création d'emplois, investissements, communication...). La marge permet également de faire face aux aléas liés à l'activité (météo, annulations...). </a:t>
          </a:r>
        </a:p>
        <a:p>
          <a:pPr algn="just"/>
          <a:endParaRPr lang="fr-FR" sz="900" b="0" i="0" baseline="0">
            <a:solidFill>
              <a:schemeClr val="dk1"/>
            </a:solidFill>
            <a:effectLst/>
            <a:latin typeface="Century Gothic" panose="020B0502020202020204" pitchFamily="34" charset="0"/>
            <a:ea typeface="+mn-ea"/>
            <a:cs typeface="+mn-cs"/>
          </a:endParaRPr>
        </a:p>
        <a:p>
          <a:pPr algn="just"/>
          <a:r>
            <a:rPr lang="fr-FR" sz="900" b="0" i="0" baseline="0">
              <a:solidFill>
                <a:schemeClr val="dk1"/>
              </a:solidFill>
              <a:effectLst/>
              <a:latin typeface="Century Gothic" panose="020B0502020202020204" pitchFamily="34" charset="0"/>
              <a:ea typeface="+mn-ea"/>
              <a:cs typeface="+mn-cs"/>
            </a:rPr>
            <a:t>De plus, plusieurs variables liées au positionnement de la structure ou à son environnement viendront influer sur la politique de prix d'une structure.</a:t>
          </a:r>
        </a:p>
      </xdr:txBody>
    </xdr:sp>
    <xdr:clientData/>
  </xdr:twoCellAnchor>
  <xdr:twoCellAnchor>
    <xdr:from>
      <xdr:col>0</xdr:col>
      <xdr:colOff>742950</xdr:colOff>
      <xdr:row>49</xdr:row>
      <xdr:rowOff>72390</xdr:rowOff>
    </xdr:from>
    <xdr:to>
      <xdr:col>2</xdr:col>
      <xdr:colOff>93345</xdr:colOff>
      <xdr:row>64</xdr:row>
      <xdr:rowOff>92939</xdr:rowOff>
    </xdr:to>
    <xdr:sp macro="" textlink="">
      <xdr:nvSpPr>
        <xdr:cNvPr id="44" name="Cube 43">
          <a:extLst>
            <a:ext uri="{FF2B5EF4-FFF2-40B4-BE49-F238E27FC236}">
              <a16:creationId xmlns:a16="http://schemas.microsoft.com/office/drawing/2014/main" id="{E45203CB-92D9-41A1-A28B-0F4213C21E65}"/>
            </a:ext>
          </a:extLst>
        </xdr:cNvPr>
        <xdr:cNvSpPr/>
      </xdr:nvSpPr>
      <xdr:spPr>
        <a:xfrm>
          <a:off x="742950" y="9071610"/>
          <a:ext cx="935355" cy="2763749"/>
        </a:xfrm>
        <a:prstGeom prst="cube">
          <a:avLst>
            <a:gd name="adj" fmla="val 7436"/>
          </a:avLst>
        </a:prstGeom>
        <a:solidFill>
          <a:srgbClr val="01273C"/>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228407</xdr:colOff>
      <xdr:row>55</xdr:row>
      <xdr:rowOff>173355</xdr:rowOff>
    </xdr:from>
    <xdr:to>
      <xdr:col>4</xdr:col>
      <xdr:colOff>30481</xdr:colOff>
      <xdr:row>60</xdr:row>
      <xdr:rowOff>131055</xdr:rowOff>
    </xdr:to>
    <xdr:sp macro="" textlink="">
      <xdr:nvSpPr>
        <xdr:cNvPr id="45" name="Cube 44">
          <a:extLst>
            <a:ext uri="{FF2B5EF4-FFF2-40B4-BE49-F238E27FC236}">
              <a16:creationId xmlns:a16="http://schemas.microsoft.com/office/drawing/2014/main" id="{B1E6A210-A68C-4795-A3ED-1C81EBCABD82}"/>
            </a:ext>
          </a:extLst>
        </xdr:cNvPr>
        <xdr:cNvSpPr/>
      </xdr:nvSpPr>
      <xdr:spPr>
        <a:xfrm>
          <a:off x="1813367" y="10269855"/>
          <a:ext cx="1387034" cy="872100"/>
        </a:xfrm>
        <a:prstGeom prst="cube">
          <a:avLst>
            <a:gd name="adj" fmla="val 5294"/>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596265</xdr:colOff>
      <xdr:row>49</xdr:row>
      <xdr:rowOff>74295</xdr:rowOff>
    </xdr:from>
    <xdr:to>
      <xdr:col>2</xdr:col>
      <xdr:colOff>596265</xdr:colOff>
      <xdr:row>55</xdr:row>
      <xdr:rowOff>34290</xdr:rowOff>
    </xdr:to>
    <xdr:cxnSp macro="">
      <xdr:nvCxnSpPr>
        <xdr:cNvPr id="46" name="Connecteur droit avec flèche 45">
          <a:extLst>
            <a:ext uri="{FF2B5EF4-FFF2-40B4-BE49-F238E27FC236}">
              <a16:creationId xmlns:a16="http://schemas.microsoft.com/office/drawing/2014/main" id="{91CC886F-9A38-41B2-B8F4-D25EAAC8ECC1}"/>
            </a:ext>
          </a:extLst>
        </xdr:cNvPr>
        <xdr:cNvCxnSpPr/>
      </xdr:nvCxnSpPr>
      <xdr:spPr>
        <a:xfrm>
          <a:off x="2181225" y="9073515"/>
          <a:ext cx="0" cy="1057275"/>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xdr:col>
      <xdr:colOff>215810</xdr:colOff>
      <xdr:row>61</xdr:row>
      <xdr:rowOff>36194</xdr:rowOff>
    </xdr:from>
    <xdr:to>
      <xdr:col>4</xdr:col>
      <xdr:colOff>25212</xdr:colOff>
      <xdr:row>64</xdr:row>
      <xdr:rowOff>99056</xdr:rowOff>
    </xdr:to>
    <xdr:sp macro="" textlink="">
      <xdr:nvSpPr>
        <xdr:cNvPr id="47" name="Cube 46">
          <a:extLst>
            <a:ext uri="{FF2B5EF4-FFF2-40B4-BE49-F238E27FC236}">
              <a16:creationId xmlns:a16="http://schemas.microsoft.com/office/drawing/2014/main" id="{11F8837E-94E1-4F77-A385-AB4BD4AAEAAC}"/>
            </a:ext>
          </a:extLst>
        </xdr:cNvPr>
        <xdr:cNvSpPr/>
      </xdr:nvSpPr>
      <xdr:spPr>
        <a:xfrm>
          <a:off x="1800770" y="11229974"/>
          <a:ext cx="1394362" cy="611502"/>
        </a:xfrm>
        <a:prstGeom prst="cube">
          <a:avLst>
            <a:gd name="adj" fmla="val 5294"/>
          </a:avLst>
        </a:prstGeom>
        <a:solidFill>
          <a:srgbClr val="FF4F4F"/>
        </a:solidFill>
        <a:ln>
          <a:solidFill>
            <a:srgbClr val="FF4F4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73662</xdr:colOff>
      <xdr:row>50</xdr:row>
      <xdr:rowOff>131446</xdr:rowOff>
    </xdr:from>
    <xdr:to>
      <xdr:col>1</xdr:col>
      <xdr:colOff>668758</xdr:colOff>
      <xdr:row>63</xdr:row>
      <xdr:rowOff>167643</xdr:rowOff>
    </xdr:to>
    <xdr:sp macro="" textlink="">
      <xdr:nvSpPr>
        <xdr:cNvPr id="48" name="ZoneTexte 47">
          <a:extLst>
            <a:ext uri="{FF2B5EF4-FFF2-40B4-BE49-F238E27FC236}">
              <a16:creationId xmlns:a16="http://schemas.microsoft.com/office/drawing/2014/main" id="{F74C400A-DEC9-4898-922C-47ED18FEEA37}"/>
            </a:ext>
          </a:extLst>
        </xdr:cNvPr>
        <xdr:cNvSpPr txBox="1"/>
      </xdr:nvSpPr>
      <xdr:spPr>
        <a:xfrm rot="16200000">
          <a:off x="-43129" y="10222817"/>
          <a:ext cx="2413637" cy="595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50" b="1">
              <a:solidFill>
                <a:schemeClr val="bg1"/>
              </a:solidFill>
              <a:latin typeface="Century Gothic" panose="020B0502020202020204" pitchFamily="34" charset="0"/>
            </a:rPr>
            <a:t>Total des charges directes</a:t>
          </a:r>
          <a:r>
            <a:rPr lang="fr-FR" sz="1050" b="1" baseline="0">
              <a:solidFill>
                <a:schemeClr val="bg1"/>
              </a:solidFill>
              <a:latin typeface="Century Gothic" panose="020B0502020202020204" pitchFamily="34" charset="0"/>
            </a:rPr>
            <a:t> et indirectes ventilées sur l'activité</a:t>
          </a:r>
          <a:endParaRPr lang="fr-FR" sz="1050">
            <a:solidFill>
              <a:schemeClr val="bg1"/>
            </a:solidFill>
            <a:latin typeface="Century Gothic" panose="020B0502020202020204" pitchFamily="34" charset="0"/>
          </a:endParaRPr>
        </a:p>
      </xdr:txBody>
    </xdr:sp>
    <xdr:clientData/>
  </xdr:twoCellAnchor>
  <xdr:twoCellAnchor>
    <xdr:from>
      <xdr:col>2</xdr:col>
      <xdr:colOff>188547</xdr:colOff>
      <xdr:row>61</xdr:row>
      <xdr:rowOff>125087</xdr:rowOff>
    </xdr:from>
    <xdr:to>
      <xdr:col>4</xdr:col>
      <xdr:colOff>47626</xdr:colOff>
      <xdr:row>64</xdr:row>
      <xdr:rowOff>26670</xdr:rowOff>
    </xdr:to>
    <xdr:sp macro="" textlink="">
      <xdr:nvSpPr>
        <xdr:cNvPr id="49" name="ZoneTexte 48">
          <a:extLst>
            <a:ext uri="{FF2B5EF4-FFF2-40B4-BE49-F238E27FC236}">
              <a16:creationId xmlns:a16="http://schemas.microsoft.com/office/drawing/2014/main" id="{FDE0EA0F-F72C-4FA2-A803-73BDA306135F}"/>
            </a:ext>
          </a:extLst>
        </xdr:cNvPr>
        <xdr:cNvSpPr txBox="1"/>
      </xdr:nvSpPr>
      <xdr:spPr>
        <a:xfrm>
          <a:off x="1773507" y="11318867"/>
          <a:ext cx="1444039" cy="450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chemeClr val="bg1"/>
              </a:solidFill>
              <a:latin typeface="Century Gothic" panose="020B0502020202020204" pitchFamily="34" charset="0"/>
            </a:rPr>
            <a:t>Adhésions ventilées</a:t>
          </a:r>
          <a:r>
            <a:rPr lang="fr-FR" sz="900" b="1" baseline="0">
              <a:solidFill>
                <a:schemeClr val="bg1"/>
              </a:solidFill>
              <a:latin typeface="Century Gothic" panose="020B0502020202020204" pitchFamily="34" charset="0"/>
            </a:rPr>
            <a:t> sur l'activité</a:t>
          </a:r>
          <a:endParaRPr lang="fr-FR" sz="900">
            <a:solidFill>
              <a:schemeClr val="bg1"/>
            </a:solidFill>
            <a:latin typeface="Century Gothic" panose="020B0502020202020204" pitchFamily="34" charset="0"/>
          </a:endParaRPr>
        </a:p>
      </xdr:txBody>
    </xdr:sp>
    <xdr:clientData/>
  </xdr:twoCellAnchor>
  <xdr:twoCellAnchor>
    <xdr:from>
      <xdr:col>2</xdr:col>
      <xdr:colOff>696350</xdr:colOff>
      <xdr:row>51</xdr:row>
      <xdr:rowOff>27152</xdr:rowOff>
    </xdr:from>
    <xdr:to>
      <xdr:col>5</xdr:col>
      <xdr:colOff>20954</xdr:colOff>
      <xdr:row>53</xdr:row>
      <xdr:rowOff>74296</xdr:rowOff>
    </xdr:to>
    <xdr:sp macro="" textlink="">
      <xdr:nvSpPr>
        <xdr:cNvPr id="50" name="ZoneTexte 49">
          <a:extLst>
            <a:ext uri="{FF2B5EF4-FFF2-40B4-BE49-F238E27FC236}">
              <a16:creationId xmlns:a16="http://schemas.microsoft.com/office/drawing/2014/main" id="{C7E41B84-DF9E-4E08-AC47-0AAA80C5D909}"/>
            </a:ext>
          </a:extLst>
        </xdr:cNvPr>
        <xdr:cNvSpPr txBox="1"/>
      </xdr:nvSpPr>
      <xdr:spPr>
        <a:xfrm>
          <a:off x="2281310" y="9392132"/>
          <a:ext cx="1702044" cy="41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tx1"/>
              </a:solidFill>
              <a:latin typeface="Century Gothic" panose="020B0502020202020204" pitchFamily="34" charset="0"/>
            </a:rPr>
            <a:t>Coût restant à charge et à</a:t>
          </a:r>
          <a:r>
            <a:rPr lang="fr-FR" sz="1000" b="1" baseline="0">
              <a:solidFill>
                <a:schemeClr val="tx1"/>
              </a:solidFill>
              <a:latin typeface="Century Gothic" panose="020B0502020202020204" pitchFamily="34" charset="0"/>
            </a:rPr>
            <a:t> couvrir par le CA</a:t>
          </a:r>
          <a:endParaRPr lang="fr-FR" sz="1000" b="1">
            <a:solidFill>
              <a:schemeClr val="tx1"/>
            </a:solidFill>
            <a:latin typeface="Century Gothic" panose="020B0502020202020204" pitchFamily="34" charset="0"/>
          </a:endParaRPr>
        </a:p>
      </xdr:txBody>
    </xdr:sp>
    <xdr:clientData/>
  </xdr:twoCellAnchor>
  <xdr:twoCellAnchor>
    <xdr:from>
      <xdr:col>2</xdr:col>
      <xdr:colOff>238672</xdr:colOff>
      <xdr:row>56</xdr:row>
      <xdr:rowOff>150496</xdr:rowOff>
    </xdr:from>
    <xdr:to>
      <xdr:col>3</xdr:col>
      <xdr:colOff>783319</xdr:colOff>
      <xdr:row>60</xdr:row>
      <xdr:rowOff>59055</xdr:rowOff>
    </xdr:to>
    <xdr:sp macro="" textlink="">
      <xdr:nvSpPr>
        <xdr:cNvPr id="51" name="ZoneTexte 50">
          <a:extLst>
            <a:ext uri="{FF2B5EF4-FFF2-40B4-BE49-F238E27FC236}">
              <a16:creationId xmlns:a16="http://schemas.microsoft.com/office/drawing/2014/main" id="{D9210F32-E027-454E-838D-5BBAC13BD574}"/>
            </a:ext>
          </a:extLst>
        </xdr:cNvPr>
        <xdr:cNvSpPr txBox="1"/>
      </xdr:nvSpPr>
      <xdr:spPr>
        <a:xfrm>
          <a:off x="1823632" y="10429876"/>
          <a:ext cx="1337127" cy="640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chemeClr val="bg1"/>
              </a:solidFill>
              <a:latin typeface="Century Gothic" panose="020B0502020202020204" pitchFamily="34" charset="0"/>
            </a:rPr>
            <a:t>Subventions perçues pour l'activité</a:t>
          </a:r>
          <a:endParaRPr lang="fr-FR" sz="900">
            <a:solidFill>
              <a:schemeClr val="bg1"/>
            </a:solidFill>
            <a:latin typeface="Century Gothic" panose="020B0502020202020204" pitchFamily="34" charset="0"/>
          </a:endParaRPr>
        </a:p>
      </xdr:txBody>
    </xdr:sp>
    <xdr:clientData/>
  </xdr:twoCellAnchor>
  <xdr:twoCellAnchor>
    <xdr:from>
      <xdr:col>7</xdr:col>
      <xdr:colOff>55245</xdr:colOff>
      <xdr:row>43</xdr:row>
      <xdr:rowOff>97155</xdr:rowOff>
    </xdr:from>
    <xdr:to>
      <xdr:col>10</xdr:col>
      <xdr:colOff>668655</xdr:colOff>
      <xdr:row>45</xdr:row>
      <xdr:rowOff>1905</xdr:rowOff>
    </xdr:to>
    <xdr:sp macro="" textlink="">
      <xdr:nvSpPr>
        <xdr:cNvPr id="52" name="ZoneTexte 51">
          <a:extLst>
            <a:ext uri="{FF2B5EF4-FFF2-40B4-BE49-F238E27FC236}">
              <a16:creationId xmlns:a16="http://schemas.microsoft.com/office/drawing/2014/main" id="{B5A008C3-EDDB-4249-B278-CD74CA24C0CA}"/>
            </a:ext>
          </a:extLst>
        </xdr:cNvPr>
        <xdr:cNvSpPr txBox="1"/>
      </xdr:nvSpPr>
      <xdr:spPr>
        <a:xfrm>
          <a:off x="5602605" y="7999095"/>
          <a:ext cx="2990850" cy="270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01273C"/>
              </a:solidFill>
              <a:latin typeface="Century Gothic" panose="020B0502020202020204" pitchFamily="34" charset="0"/>
            </a:rPr>
            <a:t>Exemples de variables influant sur</a:t>
          </a:r>
          <a:r>
            <a:rPr lang="fr-FR" sz="900" b="1" baseline="0">
              <a:solidFill>
                <a:srgbClr val="01273C"/>
              </a:solidFill>
              <a:latin typeface="Century Gothic" panose="020B0502020202020204" pitchFamily="34" charset="0"/>
            </a:rPr>
            <a:t> le prix de vente</a:t>
          </a:r>
          <a:endParaRPr lang="fr-FR" sz="900" b="0">
            <a:solidFill>
              <a:srgbClr val="01273C"/>
            </a:solidFill>
            <a:latin typeface="Century Gothic" panose="020B0502020202020204" pitchFamily="34" charset="0"/>
          </a:endParaRPr>
        </a:p>
      </xdr:txBody>
    </xdr:sp>
    <xdr:clientData/>
  </xdr:twoCellAnchor>
  <xdr:twoCellAnchor>
    <xdr:from>
      <xdr:col>8</xdr:col>
      <xdr:colOff>638175</xdr:colOff>
      <xdr:row>47</xdr:row>
      <xdr:rowOff>22855</xdr:rowOff>
    </xdr:from>
    <xdr:to>
      <xdr:col>8</xdr:col>
      <xdr:colOff>647700</xdr:colOff>
      <xdr:row>67</xdr:row>
      <xdr:rowOff>161925</xdr:rowOff>
    </xdr:to>
    <xdr:cxnSp macro="">
      <xdr:nvCxnSpPr>
        <xdr:cNvPr id="53" name="Connecteur droit 52">
          <a:extLst>
            <a:ext uri="{FF2B5EF4-FFF2-40B4-BE49-F238E27FC236}">
              <a16:creationId xmlns:a16="http://schemas.microsoft.com/office/drawing/2014/main" id="{444EB089-DEDD-4907-ADDF-B1B37DCB9083}"/>
            </a:ext>
          </a:extLst>
        </xdr:cNvPr>
        <xdr:cNvCxnSpPr/>
      </xdr:nvCxnSpPr>
      <xdr:spPr>
        <a:xfrm flipH="1">
          <a:off x="6978015" y="8656315"/>
          <a:ext cx="9525" cy="3796670"/>
        </a:xfrm>
        <a:prstGeom prst="line">
          <a:avLst/>
        </a:prstGeom>
        <a:ln w="285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676275</xdr:colOff>
      <xdr:row>49</xdr:row>
      <xdr:rowOff>91440</xdr:rowOff>
    </xdr:from>
    <xdr:to>
      <xdr:col>11</xdr:col>
      <xdr:colOff>1905</xdr:colOff>
      <xdr:row>51</xdr:row>
      <xdr:rowOff>129540</xdr:rowOff>
    </xdr:to>
    <xdr:sp macro="" textlink="">
      <xdr:nvSpPr>
        <xdr:cNvPr id="54" name="Flèche : pentagone 53">
          <a:extLst>
            <a:ext uri="{FF2B5EF4-FFF2-40B4-BE49-F238E27FC236}">
              <a16:creationId xmlns:a16="http://schemas.microsoft.com/office/drawing/2014/main" id="{7C8CE4F5-C9C5-45C6-8CA8-C95B98CB6111}"/>
            </a:ext>
          </a:extLst>
        </xdr:cNvPr>
        <xdr:cNvSpPr/>
      </xdr:nvSpPr>
      <xdr:spPr>
        <a:xfrm>
          <a:off x="7016115" y="9090660"/>
          <a:ext cx="1703070" cy="40386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369570</xdr:colOff>
      <xdr:row>49</xdr:row>
      <xdr:rowOff>100965</xdr:rowOff>
    </xdr:from>
    <xdr:to>
      <xdr:col>8</xdr:col>
      <xdr:colOff>634365</xdr:colOff>
      <xdr:row>51</xdr:row>
      <xdr:rowOff>139065</xdr:rowOff>
    </xdr:to>
    <xdr:sp macro="" textlink="">
      <xdr:nvSpPr>
        <xdr:cNvPr id="55" name="Flèche : pentagone 54">
          <a:extLst>
            <a:ext uri="{FF2B5EF4-FFF2-40B4-BE49-F238E27FC236}">
              <a16:creationId xmlns:a16="http://schemas.microsoft.com/office/drawing/2014/main" id="{01195E0A-3982-4A3F-9BF6-5E671303E369}"/>
            </a:ext>
          </a:extLst>
        </xdr:cNvPr>
        <xdr:cNvSpPr/>
      </xdr:nvSpPr>
      <xdr:spPr>
        <a:xfrm rot="10800000">
          <a:off x="5916930" y="9100185"/>
          <a:ext cx="1057275" cy="40386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668655</xdr:colOff>
      <xdr:row>54</xdr:row>
      <xdr:rowOff>17145</xdr:rowOff>
    </xdr:from>
    <xdr:to>
      <xdr:col>10</xdr:col>
      <xdr:colOff>657225</xdr:colOff>
      <xdr:row>56</xdr:row>
      <xdr:rowOff>59055</xdr:rowOff>
    </xdr:to>
    <xdr:sp macro="" textlink="">
      <xdr:nvSpPr>
        <xdr:cNvPr id="56" name="Flèche : pentagone 55">
          <a:extLst>
            <a:ext uri="{FF2B5EF4-FFF2-40B4-BE49-F238E27FC236}">
              <a16:creationId xmlns:a16="http://schemas.microsoft.com/office/drawing/2014/main" id="{B3140BAC-D039-4F7E-BF86-73BCC2621F03}"/>
            </a:ext>
          </a:extLst>
        </xdr:cNvPr>
        <xdr:cNvSpPr/>
      </xdr:nvSpPr>
      <xdr:spPr>
        <a:xfrm>
          <a:off x="7008495" y="9930765"/>
          <a:ext cx="1573530" cy="40767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123825</xdr:colOff>
      <xdr:row>54</xdr:row>
      <xdr:rowOff>20955</xdr:rowOff>
    </xdr:from>
    <xdr:to>
      <xdr:col>8</xdr:col>
      <xdr:colOff>624840</xdr:colOff>
      <xdr:row>56</xdr:row>
      <xdr:rowOff>55245</xdr:rowOff>
    </xdr:to>
    <xdr:sp macro="" textlink="">
      <xdr:nvSpPr>
        <xdr:cNvPr id="57" name="Flèche : pentagone 56">
          <a:extLst>
            <a:ext uri="{FF2B5EF4-FFF2-40B4-BE49-F238E27FC236}">
              <a16:creationId xmlns:a16="http://schemas.microsoft.com/office/drawing/2014/main" id="{1692DD89-1C21-40D5-BF87-D8C0DADADE63}"/>
            </a:ext>
          </a:extLst>
        </xdr:cNvPr>
        <xdr:cNvSpPr/>
      </xdr:nvSpPr>
      <xdr:spPr>
        <a:xfrm rot="10800000">
          <a:off x="5671185" y="9934575"/>
          <a:ext cx="1293495" cy="40005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668655</xdr:colOff>
      <xdr:row>58</xdr:row>
      <xdr:rowOff>116205</xdr:rowOff>
    </xdr:from>
    <xdr:to>
      <xdr:col>10</xdr:col>
      <xdr:colOff>381000</xdr:colOff>
      <xdr:row>60</xdr:row>
      <xdr:rowOff>150495</xdr:rowOff>
    </xdr:to>
    <xdr:sp macro="" textlink="">
      <xdr:nvSpPr>
        <xdr:cNvPr id="58" name="Flèche : pentagone 57">
          <a:extLst>
            <a:ext uri="{FF2B5EF4-FFF2-40B4-BE49-F238E27FC236}">
              <a16:creationId xmlns:a16="http://schemas.microsoft.com/office/drawing/2014/main" id="{D27BEA0B-C88F-43BC-A665-AC8FA731AF1C}"/>
            </a:ext>
          </a:extLst>
        </xdr:cNvPr>
        <xdr:cNvSpPr/>
      </xdr:nvSpPr>
      <xdr:spPr>
        <a:xfrm>
          <a:off x="7008495" y="10761345"/>
          <a:ext cx="1297305" cy="40005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360045</xdr:colOff>
      <xdr:row>58</xdr:row>
      <xdr:rowOff>116205</xdr:rowOff>
    </xdr:from>
    <xdr:to>
      <xdr:col>8</xdr:col>
      <xdr:colOff>630555</xdr:colOff>
      <xdr:row>60</xdr:row>
      <xdr:rowOff>150495</xdr:rowOff>
    </xdr:to>
    <xdr:sp macro="" textlink="">
      <xdr:nvSpPr>
        <xdr:cNvPr id="59" name="Flèche : pentagone 58">
          <a:extLst>
            <a:ext uri="{FF2B5EF4-FFF2-40B4-BE49-F238E27FC236}">
              <a16:creationId xmlns:a16="http://schemas.microsoft.com/office/drawing/2014/main" id="{4E09C246-4E71-4E85-AAB1-04B45AAE87AB}"/>
            </a:ext>
          </a:extLst>
        </xdr:cNvPr>
        <xdr:cNvSpPr/>
      </xdr:nvSpPr>
      <xdr:spPr>
        <a:xfrm rot="10800000">
          <a:off x="5907405" y="10761345"/>
          <a:ext cx="1062990" cy="40005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710565</xdr:colOff>
      <xdr:row>48</xdr:row>
      <xdr:rowOff>9525</xdr:rowOff>
    </xdr:from>
    <xdr:to>
      <xdr:col>11</xdr:col>
      <xdr:colOff>142875</xdr:colOff>
      <xdr:row>49</xdr:row>
      <xdr:rowOff>76200</xdr:rowOff>
    </xdr:to>
    <xdr:sp macro="" textlink="">
      <xdr:nvSpPr>
        <xdr:cNvPr id="60" name="ZoneTexte 59">
          <a:extLst>
            <a:ext uri="{FF2B5EF4-FFF2-40B4-BE49-F238E27FC236}">
              <a16:creationId xmlns:a16="http://schemas.microsoft.com/office/drawing/2014/main" id="{8D0A4BA7-1699-40B1-891C-91008945F711}"/>
            </a:ext>
          </a:extLst>
        </xdr:cNvPr>
        <xdr:cNvSpPr txBox="1"/>
      </xdr:nvSpPr>
      <xdr:spPr>
        <a:xfrm>
          <a:off x="7050405" y="8825865"/>
          <a:ext cx="1809750" cy="249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Compétences encadrement</a:t>
          </a:r>
          <a:endParaRPr lang="fr-FR" sz="900" b="0">
            <a:solidFill>
              <a:srgbClr val="C00000"/>
            </a:solidFill>
            <a:latin typeface="Century Gothic" panose="020B0502020202020204" pitchFamily="34" charset="0"/>
          </a:endParaRPr>
        </a:p>
      </xdr:txBody>
    </xdr:sp>
    <xdr:clientData/>
  </xdr:twoCellAnchor>
  <xdr:twoCellAnchor>
    <xdr:from>
      <xdr:col>8</xdr:col>
      <xdr:colOff>701040</xdr:colOff>
      <xdr:row>52</xdr:row>
      <xdr:rowOff>123825</xdr:rowOff>
    </xdr:from>
    <xdr:to>
      <xdr:col>10</xdr:col>
      <xdr:colOff>704850</xdr:colOff>
      <xdr:row>54</xdr:row>
      <xdr:rowOff>1905</xdr:rowOff>
    </xdr:to>
    <xdr:sp macro="" textlink="">
      <xdr:nvSpPr>
        <xdr:cNvPr id="61" name="ZoneTexte 60">
          <a:extLst>
            <a:ext uri="{FF2B5EF4-FFF2-40B4-BE49-F238E27FC236}">
              <a16:creationId xmlns:a16="http://schemas.microsoft.com/office/drawing/2014/main" id="{C456421F-ECE3-4A85-A5FA-0F0C5640E786}"/>
            </a:ext>
          </a:extLst>
        </xdr:cNvPr>
        <xdr:cNvSpPr txBox="1"/>
      </xdr:nvSpPr>
      <xdr:spPr>
        <a:xfrm>
          <a:off x="7040880" y="9671685"/>
          <a:ext cx="158877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Positionnement</a:t>
          </a:r>
          <a:r>
            <a:rPr lang="fr-FR" sz="900" b="1" baseline="0">
              <a:solidFill>
                <a:srgbClr val="C00000"/>
              </a:solidFill>
              <a:latin typeface="Century Gothic" panose="020B0502020202020204" pitchFamily="34" charset="0"/>
            </a:rPr>
            <a:t> de l'offre</a:t>
          </a:r>
          <a:endParaRPr lang="fr-FR" sz="900" b="0">
            <a:solidFill>
              <a:srgbClr val="C00000"/>
            </a:solidFill>
            <a:latin typeface="Century Gothic" panose="020B0502020202020204" pitchFamily="34" charset="0"/>
          </a:endParaRPr>
        </a:p>
      </xdr:txBody>
    </xdr:sp>
    <xdr:clientData/>
  </xdr:twoCellAnchor>
  <xdr:twoCellAnchor>
    <xdr:from>
      <xdr:col>8</xdr:col>
      <xdr:colOff>253365</xdr:colOff>
      <xdr:row>45</xdr:row>
      <xdr:rowOff>100965</xdr:rowOff>
    </xdr:from>
    <xdr:to>
      <xdr:col>9</xdr:col>
      <xdr:colOff>314325</xdr:colOff>
      <xdr:row>46</xdr:row>
      <xdr:rowOff>133350</xdr:rowOff>
    </xdr:to>
    <xdr:sp macro="" textlink="">
      <xdr:nvSpPr>
        <xdr:cNvPr id="62" name="ZoneTexte 61">
          <a:extLst>
            <a:ext uri="{FF2B5EF4-FFF2-40B4-BE49-F238E27FC236}">
              <a16:creationId xmlns:a16="http://schemas.microsoft.com/office/drawing/2014/main" id="{611E22F5-1203-4B3F-B3DE-823CD216A2E0}"/>
            </a:ext>
          </a:extLst>
        </xdr:cNvPr>
        <xdr:cNvSpPr txBox="1"/>
      </xdr:nvSpPr>
      <xdr:spPr>
        <a:xfrm>
          <a:off x="6593205" y="8368665"/>
          <a:ext cx="853440" cy="21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Tarif</a:t>
          </a:r>
          <a:r>
            <a:rPr lang="fr-FR" sz="900" b="1" baseline="0">
              <a:solidFill>
                <a:sysClr val="windowText" lastClr="000000"/>
              </a:solidFill>
              <a:latin typeface="Century Gothic" panose="020B0502020202020204" pitchFamily="34" charset="0"/>
            </a:rPr>
            <a:t> moyen</a:t>
          </a:r>
          <a:endParaRPr lang="fr-FR" sz="900" b="0">
            <a:solidFill>
              <a:sysClr val="windowText" lastClr="000000"/>
            </a:solidFill>
            <a:latin typeface="Century Gothic" panose="020B0502020202020204" pitchFamily="34" charset="0"/>
          </a:endParaRPr>
        </a:p>
      </xdr:txBody>
    </xdr:sp>
    <xdr:clientData/>
  </xdr:twoCellAnchor>
  <xdr:twoCellAnchor>
    <xdr:from>
      <xdr:col>8</xdr:col>
      <xdr:colOff>666750</xdr:colOff>
      <xdr:row>63</xdr:row>
      <xdr:rowOff>123825</xdr:rowOff>
    </xdr:from>
    <xdr:to>
      <xdr:col>11</xdr:col>
      <xdr:colOff>9525</xdr:colOff>
      <xdr:row>65</xdr:row>
      <xdr:rowOff>158115</xdr:rowOff>
    </xdr:to>
    <xdr:sp macro="" textlink="">
      <xdr:nvSpPr>
        <xdr:cNvPr id="63" name="Flèche : pentagone 62">
          <a:extLst>
            <a:ext uri="{FF2B5EF4-FFF2-40B4-BE49-F238E27FC236}">
              <a16:creationId xmlns:a16="http://schemas.microsoft.com/office/drawing/2014/main" id="{4B80282D-497A-4386-B606-693CC4B82871}"/>
            </a:ext>
          </a:extLst>
        </xdr:cNvPr>
        <xdr:cNvSpPr/>
      </xdr:nvSpPr>
      <xdr:spPr>
        <a:xfrm>
          <a:off x="7006590" y="11683365"/>
          <a:ext cx="1720215" cy="40005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361950</xdr:colOff>
      <xdr:row>63</xdr:row>
      <xdr:rowOff>123825</xdr:rowOff>
    </xdr:from>
    <xdr:to>
      <xdr:col>8</xdr:col>
      <xdr:colOff>624840</xdr:colOff>
      <xdr:row>65</xdr:row>
      <xdr:rowOff>158115</xdr:rowOff>
    </xdr:to>
    <xdr:sp macro="" textlink="">
      <xdr:nvSpPr>
        <xdr:cNvPr id="64" name="Flèche : pentagone 63">
          <a:extLst>
            <a:ext uri="{FF2B5EF4-FFF2-40B4-BE49-F238E27FC236}">
              <a16:creationId xmlns:a16="http://schemas.microsoft.com/office/drawing/2014/main" id="{5161789E-8172-47F4-A414-3121B7E310F8}"/>
            </a:ext>
          </a:extLst>
        </xdr:cNvPr>
        <xdr:cNvSpPr/>
      </xdr:nvSpPr>
      <xdr:spPr>
        <a:xfrm rot="10800000">
          <a:off x="5909310" y="11683365"/>
          <a:ext cx="1055370" cy="40005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158115</xdr:colOff>
      <xdr:row>57</xdr:row>
      <xdr:rowOff>53340</xdr:rowOff>
    </xdr:from>
    <xdr:to>
      <xdr:col>10</xdr:col>
      <xdr:colOff>188595</xdr:colOff>
      <xdr:row>58</xdr:row>
      <xdr:rowOff>110490</xdr:rowOff>
    </xdr:to>
    <xdr:sp macro="" textlink="">
      <xdr:nvSpPr>
        <xdr:cNvPr id="65" name="ZoneTexte 64">
          <a:extLst>
            <a:ext uri="{FF2B5EF4-FFF2-40B4-BE49-F238E27FC236}">
              <a16:creationId xmlns:a16="http://schemas.microsoft.com/office/drawing/2014/main" id="{9A5523C6-0F4A-4BF6-BB37-494AA8AE48D6}"/>
            </a:ext>
          </a:extLst>
        </xdr:cNvPr>
        <xdr:cNvSpPr txBox="1"/>
      </xdr:nvSpPr>
      <xdr:spPr>
        <a:xfrm>
          <a:off x="7290435" y="10515600"/>
          <a:ext cx="822960" cy="24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Territoires</a:t>
          </a:r>
          <a:endParaRPr lang="fr-FR" sz="900" b="0">
            <a:solidFill>
              <a:srgbClr val="C00000"/>
            </a:solidFill>
            <a:latin typeface="Century Gothic" panose="020B0502020202020204" pitchFamily="34" charset="0"/>
          </a:endParaRPr>
        </a:p>
      </xdr:txBody>
    </xdr:sp>
    <xdr:clientData/>
  </xdr:twoCellAnchor>
  <xdr:twoCellAnchor>
    <xdr:from>
      <xdr:col>9</xdr:col>
      <xdr:colOff>666750</xdr:colOff>
      <xdr:row>62</xdr:row>
      <xdr:rowOff>53339</xdr:rowOff>
    </xdr:from>
    <xdr:to>
      <xdr:col>10</xdr:col>
      <xdr:colOff>516255</xdr:colOff>
      <xdr:row>63</xdr:row>
      <xdr:rowOff>114299</xdr:rowOff>
    </xdr:to>
    <xdr:sp macro="" textlink="">
      <xdr:nvSpPr>
        <xdr:cNvPr id="66" name="ZoneTexte 65">
          <a:extLst>
            <a:ext uri="{FF2B5EF4-FFF2-40B4-BE49-F238E27FC236}">
              <a16:creationId xmlns:a16="http://schemas.microsoft.com/office/drawing/2014/main" id="{0191CA46-FDB6-4D79-98F1-6C1777FA249A}"/>
            </a:ext>
          </a:extLst>
        </xdr:cNvPr>
        <xdr:cNvSpPr txBox="1"/>
      </xdr:nvSpPr>
      <xdr:spPr>
        <a:xfrm>
          <a:off x="7799070" y="11429999"/>
          <a:ext cx="64198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Publics</a:t>
          </a:r>
          <a:endParaRPr lang="fr-FR" sz="900" b="0">
            <a:solidFill>
              <a:srgbClr val="C00000"/>
            </a:solidFill>
            <a:latin typeface="Century Gothic" panose="020B0502020202020204" pitchFamily="34" charset="0"/>
          </a:endParaRPr>
        </a:p>
      </xdr:txBody>
    </xdr:sp>
    <xdr:clientData/>
  </xdr:twoCellAnchor>
  <xdr:twoCellAnchor>
    <xdr:from>
      <xdr:col>8</xdr:col>
      <xdr:colOff>733426</xdr:colOff>
      <xdr:row>50</xdr:row>
      <xdr:rowOff>19050</xdr:rowOff>
    </xdr:from>
    <xdr:to>
      <xdr:col>9</xdr:col>
      <xdr:colOff>531496</xdr:colOff>
      <xdr:row>51</xdr:row>
      <xdr:rowOff>81915</xdr:rowOff>
    </xdr:to>
    <xdr:sp macro="" textlink="">
      <xdr:nvSpPr>
        <xdr:cNvPr id="67" name="ZoneTexte 66">
          <a:extLst>
            <a:ext uri="{FF2B5EF4-FFF2-40B4-BE49-F238E27FC236}">
              <a16:creationId xmlns:a16="http://schemas.microsoft.com/office/drawing/2014/main" id="{42E9FAB1-B6C6-4A80-AED0-85A6258F97D4}"/>
            </a:ext>
          </a:extLst>
        </xdr:cNvPr>
        <xdr:cNvSpPr txBox="1"/>
      </xdr:nvSpPr>
      <xdr:spPr>
        <a:xfrm>
          <a:off x="7073266" y="9201150"/>
          <a:ext cx="590550" cy="24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Qualifié</a:t>
          </a:r>
          <a:endParaRPr lang="fr-FR" sz="800" b="0">
            <a:solidFill>
              <a:schemeClr val="bg1"/>
            </a:solidFill>
            <a:latin typeface="Century Gothic" panose="020B0502020202020204" pitchFamily="34" charset="0"/>
          </a:endParaRPr>
        </a:p>
      </xdr:txBody>
    </xdr:sp>
    <xdr:clientData/>
  </xdr:twoCellAnchor>
  <xdr:twoCellAnchor>
    <xdr:from>
      <xdr:col>10</xdr:col>
      <xdr:colOff>57150</xdr:colOff>
      <xdr:row>50</xdr:row>
      <xdr:rowOff>9525</xdr:rowOff>
    </xdr:from>
    <xdr:to>
      <xdr:col>10</xdr:col>
      <xdr:colOff>647700</xdr:colOff>
      <xdr:row>51</xdr:row>
      <xdr:rowOff>76200</xdr:rowOff>
    </xdr:to>
    <xdr:sp macro="" textlink="">
      <xdr:nvSpPr>
        <xdr:cNvPr id="68" name="ZoneTexte 67">
          <a:extLst>
            <a:ext uri="{FF2B5EF4-FFF2-40B4-BE49-F238E27FC236}">
              <a16:creationId xmlns:a16="http://schemas.microsoft.com/office/drawing/2014/main" id="{E9F05903-1E4A-448D-8E44-B74BEBB27655}"/>
            </a:ext>
          </a:extLst>
        </xdr:cNvPr>
        <xdr:cNvSpPr txBox="1"/>
      </xdr:nvSpPr>
      <xdr:spPr>
        <a:xfrm>
          <a:off x="7981950" y="9191625"/>
          <a:ext cx="590550" cy="249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Réputé</a:t>
          </a:r>
          <a:endParaRPr lang="fr-FR" sz="800" b="0">
            <a:solidFill>
              <a:schemeClr val="bg1"/>
            </a:solidFill>
            <a:latin typeface="Century Gothic" panose="020B0502020202020204" pitchFamily="34" charset="0"/>
          </a:endParaRPr>
        </a:p>
      </xdr:txBody>
    </xdr:sp>
    <xdr:clientData/>
  </xdr:twoCellAnchor>
  <xdr:twoCellAnchor>
    <xdr:from>
      <xdr:col>7</xdr:col>
      <xdr:colOff>544830</xdr:colOff>
      <xdr:row>50</xdr:row>
      <xdr:rowOff>0</xdr:rowOff>
    </xdr:from>
    <xdr:to>
      <xdr:col>8</xdr:col>
      <xdr:colOff>571500</xdr:colOff>
      <xdr:row>51</xdr:row>
      <xdr:rowOff>59055</xdr:rowOff>
    </xdr:to>
    <xdr:sp macro="" textlink="">
      <xdr:nvSpPr>
        <xdr:cNvPr id="69" name="ZoneTexte 68">
          <a:extLst>
            <a:ext uri="{FF2B5EF4-FFF2-40B4-BE49-F238E27FC236}">
              <a16:creationId xmlns:a16="http://schemas.microsoft.com/office/drawing/2014/main" id="{50809CE5-BE35-43CE-AC6D-67C179B0FF96}"/>
            </a:ext>
          </a:extLst>
        </xdr:cNvPr>
        <xdr:cNvSpPr txBox="1"/>
      </xdr:nvSpPr>
      <xdr:spPr>
        <a:xfrm>
          <a:off x="6092190" y="9182100"/>
          <a:ext cx="81915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En formation</a:t>
          </a:r>
          <a:endParaRPr lang="fr-FR" sz="800" b="0">
            <a:solidFill>
              <a:schemeClr val="bg1"/>
            </a:solidFill>
            <a:latin typeface="Century Gothic" panose="020B0502020202020204" pitchFamily="34" charset="0"/>
          </a:endParaRPr>
        </a:p>
      </xdr:txBody>
    </xdr:sp>
    <xdr:clientData/>
  </xdr:twoCellAnchor>
  <xdr:twoCellAnchor>
    <xdr:from>
      <xdr:col>9</xdr:col>
      <xdr:colOff>346709</xdr:colOff>
      <xdr:row>54</xdr:row>
      <xdr:rowOff>100965</xdr:rowOff>
    </xdr:from>
    <xdr:to>
      <xdr:col>10</xdr:col>
      <xdr:colOff>502919</xdr:colOff>
      <xdr:row>55</xdr:row>
      <xdr:rowOff>177165</xdr:rowOff>
    </xdr:to>
    <xdr:sp macro="" textlink="">
      <xdr:nvSpPr>
        <xdr:cNvPr id="70" name="ZoneTexte 69">
          <a:extLst>
            <a:ext uri="{FF2B5EF4-FFF2-40B4-BE49-F238E27FC236}">
              <a16:creationId xmlns:a16="http://schemas.microsoft.com/office/drawing/2014/main" id="{9E958C93-E596-4D3C-A5DE-2957C5C46B7F}"/>
            </a:ext>
          </a:extLst>
        </xdr:cNvPr>
        <xdr:cNvSpPr txBox="1"/>
      </xdr:nvSpPr>
      <xdr:spPr>
        <a:xfrm>
          <a:off x="7479029" y="10014585"/>
          <a:ext cx="94869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Forte qualité</a:t>
          </a:r>
          <a:endParaRPr lang="fr-FR" sz="800" b="0">
            <a:solidFill>
              <a:schemeClr val="bg1"/>
            </a:solidFill>
            <a:latin typeface="Century Gothic" panose="020B0502020202020204" pitchFamily="34" charset="0"/>
          </a:endParaRPr>
        </a:p>
      </xdr:txBody>
    </xdr:sp>
    <xdr:clientData/>
  </xdr:twoCellAnchor>
  <xdr:twoCellAnchor>
    <xdr:from>
      <xdr:col>7</xdr:col>
      <xdr:colOff>409575</xdr:colOff>
      <xdr:row>54</xdr:row>
      <xdr:rowOff>95248</xdr:rowOff>
    </xdr:from>
    <xdr:to>
      <xdr:col>8</xdr:col>
      <xdr:colOff>664845</xdr:colOff>
      <xdr:row>55</xdr:row>
      <xdr:rowOff>152400</xdr:rowOff>
    </xdr:to>
    <xdr:sp macro="" textlink="">
      <xdr:nvSpPr>
        <xdr:cNvPr id="71" name="ZoneTexte 70">
          <a:extLst>
            <a:ext uri="{FF2B5EF4-FFF2-40B4-BE49-F238E27FC236}">
              <a16:creationId xmlns:a16="http://schemas.microsoft.com/office/drawing/2014/main" id="{425FEECF-A885-4531-ADFA-1CED0CA7D652}"/>
            </a:ext>
          </a:extLst>
        </xdr:cNvPr>
        <xdr:cNvSpPr txBox="1"/>
      </xdr:nvSpPr>
      <xdr:spPr>
        <a:xfrm>
          <a:off x="5956935" y="10008868"/>
          <a:ext cx="1047750" cy="24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Accès simple</a:t>
          </a:r>
          <a:endParaRPr lang="fr-FR" sz="800" b="0">
            <a:solidFill>
              <a:schemeClr val="bg1"/>
            </a:solidFill>
            <a:latin typeface="Century Gothic" panose="020B0502020202020204" pitchFamily="34" charset="0"/>
          </a:endParaRPr>
        </a:p>
      </xdr:txBody>
    </xdr:sp>
    <xdr:clientData/>
  </xdr:twoCellAnchor>
  <xdr:twoCellAnchor>
    <xdr:from>
      <xdr:col>7</xdr:col>
      <xdr:colOff>495300</xdr:colOff>
      <xdr:row>58</xdr:row>
      <xdr:rowOff>121919</xdr:rowOff>
    </xdr:from>
    <xdr:to>
      <xdr:col>8</xdr:col>
      <xdr:colOff>647700</xdr:colOff>
      <xdr:row>60</xdr:row>
      <xdr:rowOff>142874</xdr:rowOff>
    </xdr:to>
    <xdr:sp macro="" textlink="">
      <xdr:nvSpPr>
        <xdr:cNvPr id="72" name="ZoneTexte 71">
          <a:extLst>
            <a:ext uri="{FF2B5EF4-FFF2-40B4-BE49-F238E27FC236}">
              <a16:creationId xmlns:a16="http://schemas.microsoft.com/office/drawing/2014/main" id="{88236374-35DF-4E87-BF7C-3662A297B82F}"/>
            </a:ext>
          </a:extLst>
        </xdr:cNvPr>
        <xdr:cNvSpPr txBox="1"/>
      </xdr:nvSpPr>
      <xdr:spPr>
        <a:xfrm>
          <a:off x="6042660" y="10767059"/>
          <a:ext cx="944880" cy="38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b="1">
              <a:solidFill>
                <a:schemeClr val="bg1"/>
              </a:solidFill>
              <a:latin typeface="Century Gothic" panose="020B0502020202020204" pitchFamily="34" charset="0"/>
            </a:rPr>
            <a:t>Forte</a:t>
          </a:r>
          <a:r>
            <a:rPr lang="fr-FR" sz="800" b="1" baseline="0">
              <a:solidFill>
                <a:schemeClr val="bg1"/>
              </a:solidFill>
              <a:latin typeface="Century Gothic" panose="020B0502020202020204" pitchFamily="34" charset="0"/>
            </a:rPr>
            <a:t> concurrence</a:t>
          </a:r>
          <a:endParaRPr lang="fr-FR" sz="800" b="0">
            <a:solidFill>
              <a:schemeClr val="bg1"/>
            </a:solidFill>
            <a:latin typeface="Century Gothic" panose="020B0502020202020204" pitchFamily="34" charset="0"/>
          </a:endParaRPr>
        </a:p>
      </xdr:txBody>
    </xdr:sp>
    <xdr:clientData/>
  </xdr:twoCellAnchor>
  <xdr:twoCellAnchor>
    <xdr:from>
      <xdr:col>8</xdr:col>
      <xdr:colOff>685800</xdr:colOff>
      <xdr:row>58</xdr:row>
      <xdr:rowOff>114300</xdr:rowOff>
    </xdr:from>
    <xdr:to>
      <xdr:col>10</xdr:col>
      <xdr:colOff>428625</xdr:colOff>
      <xdr:row>60</xdr:row>
      <xdr:rowOff>135255</xdr:rowOff>
    </xdr:to>
    <xdr:sp macro="" textlink="">
      <xdr:nvSpPr>
        <xdr:cNvPr id="73" name="ZoneTexte 72">
          <a:extLst>
            <a:ext uri="{FF2B5EF4-FFF2-40B4-BE49-F238E27FC236}">
              <a16:creationId xmlns:a16="http://schemas.microsoft.com/office/drawing/2014/main" id="{AC384888-A220-496B-A974-59E5AC04685A}"/>
            </a:ext>
          </a:extLst>
        </xdr:cNvPr>
        <xdr:cNvSpPr txBox="1"/>
      </xdr:nvSpPr>
      <xdr:spPr>
        <a:xfrm>
          <a:off x="7025640" y="10759440"/>
          <a:ext cx="1327785" cy="38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b="1">
              <a:solidFill>
                <a:schemeClr val="bg1"/>
              </a:solidFill>
              <a:latin typeface="Century Gothic" panose="020B0502020202020204" pitchFamily="34" charset="0"/>
            </a:rPr>
            <a:t>Forte demande</a:t>
          </a:r>
          <a:endParaRPr lang="fr-FR" sz="800" b="0">
            <a:solidFill>
              <a:schemeClr val="bg1"/>
            </a:solidFill>
            <a:latin typeface="Century Gothic" panose="020B0502020202020204" pitchFamily="34" charset="0"/>
          </a:endParaRPr>
        </a:p>
      </xdr:txBody>
    </xdr:sp>
    <xdr:clientData/>
  </xdr:twoCellAnchor>
  <xdr:twoCellAnchor>
    <xdr:from>
      <xdr:col>7</xdr:col>
      <xdr:colOff>533400</xdr:colOff>
      <xdr:row>63</xdr:row>
      <xdr:rowOff>133350</xdr:rowOff>
    </xdr:from>
    <xdr:to>
      <xdr:col>8</xdr:col>
      <xdr:colOff>685800</xdr:colOff>
      <xdr:row>65</xdr:row>
      <xdr:rowOff>154305</xdr:rowOff>
    </xdr:to>
    <xdr:sp macro="" textlink="">
      <xdr:nvSpPr>
        <xdr:cNvPr id="74" name="ZoneTexte 73">
          <a:extLst>
            <a:ext uri="{FF2B5EF4-FFF2-40B4-BE49-F238E27FC236}">
              <a16:creationId xmlns:a16="http://schemas.microsoft.com/office/drawing/2014/main" id="{73B9A7EA-06A3-431C-BC04-50B3600738B9}"/>
            </a:ext>
          </a:extLst>
        </xdr:cNvPr>
        <xdr:cNvSpPr txBox="1"/>
      </xdr:nvSpPr>
      <xdr:spPr>
        <a:xfrm>
          <a:off x="6080760" y="11692890"/>
          <a:ext cx="944880" cy="38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b="1">
              <a:solidFill>
                <a:schemeClr val="bg1"/>
              </a:solidFill>
              <a:latin typeface="Century Gothic" panose="020B0502020202020204" pitchFamily="34" charset="0"/>
            </a:rPr>
            <a:t>Public en rupture</a:t>
          </a:r>
          <a:endParaRPr lang="fr-FR" sz="800" b="0">
            <a:solidFill>
              <a:schemeClr val="bg1"/>
            </a:solidFill>
            <a:latin typeface="Century Gothic" panose="020B0502020202020204" pitchFamily="34" charset="0"/>
          </a:endParaRPr>
        </a:p>
      </xdr:txBody>
    </xdr:sp>
    <xdr:clientData/>
  </xdr:twoCellAnchor>
  <xdr:twoCellAnchor>
    <xdr:from>
      <xdr:col>8</xdr:col>
      <xdr:colOff>704850</xdr:colOff>
      <xdr:row>63</xdr:row>
      <xdr:rowOff>133350</xdr:rowOff>
    </xdr:from>
    <xdr:to>
      <xdr:col>10</xdr:col>
      <xdr:colOff>548640</xdr:colOff>
      <xdr:row>65</xdr:row>
      <xdr:rowOff>161925</xdr:rowOff>
    </xdr:to>
    <xdr:sp macro="" textlink="">
      <xdr:nvSpPr>
        <xdr:cNvPr id="75" name="ZoneTexte 74">
          <a:extLst>
            <a:ext uri="{FF2B5EF4-FFF2-40B4-BE49-F238E27FC236}">
              <a16:creationId xmlns:a16="http://schemas.microsoft.com/office/drawing/2014/main" id="{5ED177EA-CF1F-4092-8264-227E1B0E98F9}"/>
            </a:ext>
          </a:extLst>
        </xdr:cNvPr>
        <xdr:cNvSpPr txBox="1"/>
      </xdr:nvSpPr>
      <xdr:spPr>
        <a:xfrm>
          <a:off x="7044690" y="11692890"/>
          <a:ext cx="1428750" cy="394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b="1">
              <a:solidFill>
                <a:schemeClr val="bg1"/>
              </a:solidFill>
              <a:latin typeface="Century Gothic" panose="020B0502020202020204" pitchFamily="34" charset="0"/>
            </a:rPr>
            <a:t>Publics</a:t>
          </a:r>
          <a:r>
            <a:rPr lang="fr-FR" sz="800" b="1" baseline="0">
              <a:solidFill>
                <a:schemeClr val="bg1"/>
              </a:solidFill>
              <a:latin typeface="Century Gothic" panose="020B0502020202020204" pitchFamily="34" charset="0"/>
            </a:rPr>
            <a:t> solvables</a:t>
          </a:r>
          <a:endParaRPr lang="fr-FR" sz="800" b="0">
            <a:solidFill>
              <a:schemeClr val="bg1"/>
            </a:solidFill>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llebleuconseil-my.sharepoint.com/personal/admin_millebleuconseil_onmicrosoft_com/Documents/MBC-2023/_CNFPT%20PACA%20Formation/FFVoile-Diagnostic%20Flash.xlsx" TargetMode="External"/><Relationship Id="rId1" Type="http://schemas.openxmlformats.org/officeDocument/2006/relationships/externalLinkPath" Target="FFVoile-Diagnostic%20Fla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Saisie des données"/>
      <sheetName val="Indicateurs d'analyse"/>
      <sheetName val="Eclairages - Bilan &amp; CR"/>
      <sheetName val="Eclairages - Coût de revient"/>
    </sheetNames>
    <sheetDataSet>
      <sheetData sheetId="0"/>
      <sheetData sheetId="1"/>
      <sheetData sheetId="2"/>
      <sheetData sheetId="3">
        <row r="128">
          <cell r="B128" t="str">
            <v>Politiques  territoriales (sport, tourisme, jeunesse…)</v>
          </cell>
          <cell r="C128">
            <v>4</v>
          </cell>
        </row>
        <row r="129">
          <cell r="B129" t="str">
            <v>Politiques nationales (PSF, appels à projets…)</v>
          </cell>
          <cell r="C129">
            <v>3</v>
          </cell>
        </row>
        <row r="130">
          <cell r="B130" t="str">
            <v>Vente de prestations</v>
          </cell>
          <cell r="C130">
            <v>5</v>
          </cell>
        </row>
        <row r="131">
          <cell r="B131" t="str">
            <v>Mécénat</v>
          </cell>
          <cell r="C131">
            <v>2</v>
          </cell>
        </row>
        <row r="132">
          <cell r="B132" t="str">
            <v>Bénévolat</v>
          </cell>
          <cell r="C132">
            <v>2</v>
          </cell>
        </row>
      </sheetData>
      <sheetData sheetId="4"/>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AF5F8-EC58-43C2-A383-FA5253B52AF4}">
  <sheetPr>
    <tabColor rgb="FF003366"/>
  </sheetPr>
  <dimension ref="A2:H67"/>
  <sheetViews>
    <sheetView zoomScaleNormal="100" workbookViewId="0">
      <selection activeCell="B4" sqref="B4:G4"/>
    </sheetView>
  </sheetViews>
  <sheetFormatPr baseColWidth="10" defaultRowHeight="14.4" x14ac:dyDescent="0.3"/>
  <cols>
    <col min="1" max="1" width="9.44140625" style="197" customWidth="1"/>
    <col min="2" max="2" width="24.109375" style="197" customWidth="1"/>
    <col min="3" max="3" width="27.44140625" style="197" customWidth="1"/>
    <col min="4" max="7" width="11.5546875" style="197"/>
    <col min="8" max="8" width="2.77734375" style="197" customWidth="1"/>
    <col min="9" max="16384" width="11.5546875" style="197"/>
  </cols>
  <sheetData>
    <row r="2" spans="1:8" ht="55.8" customHeight="1" x14ac:dyDescent="0.45">
      <c r="C2" s="248" t="s">
        <v>115</v>
      </c>
      <c r="D2" s="248"/>
      <c r="E2" s="248"/>
      <c r="F2" s="248"/>
      <c r="G2" s="248"/>
      <c r="H2" s="198"/>
    </row>
    <row r="3" spans="1:8" s="199" customFormat="1" ht="13.8" x14ac:dyDescent="0.25"/>
    <row r="4" spans="1:8" s="199" customFormat="1" ht="61.8" customHeight="1" x14ac:dyDescent="0.25">
      <c r="A4" s="200"/>
      <c r="B4" s="246" t="s">
        <v>95</v>
      </c>
      <c r="C4" s="246"/>
      <c r="D4" s="246"/>
      <c r="E4" s="246"/>
      <c r="F4" s="246"/>
      <c r="G4" s="246"/>
    </row>
    <row r="5" spans="1:8" s="199" customFormat="1" ht="13.8" customHeight="1" x14ac:dyDescent="0.25">
      <c r="A5" s="201"/>
      <c r="B5" s="201"/>
      <c r="C5" s="202"/>
      <c r="D5" s="202"/>
      <c r="E5" s="202"/>
    </row>
    <row r="6" spans="1:8" s="199" customFormat="1" ht="13.8" x14ac:dyDescent="0.25">
      <c r="C6" s="203"/>
      <c r="D6" s="204"/>
      <c r="E6" s="205"/>
      <c r="F6" s="206"/>
      <c r="G6" s="207"/>
      <c r="H6" s="208"/>
    </row>
    <row r="7" spans="1:8" s="199" customFormat="1" ht="14.4" customHeight="1" x14ac:dyDescent="0.25">
      <c r="A7" s="249" t="s">
        <v>94</v>
      </c>
      <c r="B7" s="249"/>
      <c r="C7" s="209"/>
      <c r="D7" s="210"/>
      <c r="E7" s="211"/>
      <c r="F7" s="206"/>
      <c r="G7" s="212"/>
      <c r="H7" s="208"/>
    </row>
    <row r="8" spans="1:8" s="199" customFormat="1" ht="13.8" customHeight="1" x14ac:dyDescent="0.35">
      <c r="A8" s="249"/>
      <c r="B8" s="249"/>
      <c r="C8" s="213"/>
    </row>
    <row r="9" spans="1:8" s="199" customFormat="1" ht="46.2" customHeight="1" x14ac:dyDescent="0.25">
      <c r="A9" s="249"/>
      <c r="B9" s="249"/>
      <c r="C9" s="242"/>
      <c r="D9" s="242"/>
      <c r="E9" s="242"/>
      <c r="F9" s="242"/>
      <c r="G9" s="242"/>
      <c r="H9" s="242"/>
    </row>
    <row r="10" spans="1:8" s="199" customFormat="1" ht="6.6" customHeight="1" x14ac:dyDescent="0.25"/>
    <row r="11" spans="1:8" s="199" customFormat="1" ht="32.4" customHeight="1" x14ac:dyDescent="0.25">
      <c r="C11" s="215" t="s">
        <v>51</v>
      </c>
      <c r="D11" s="250" t="s">
        <v>81</v>
      </c>
      <c r="E11" s="251"/>
      <c r="F11" s="250" t="s">
        <v>79</v>
      </c>
      <c r="G11" s="250"/>
    </row>
    <row r="12" spans="1:8" s="199" customFormat="1" ht="13.8" customHeight="1" x14ac:dyDescent="0.25"/>
    <row r="13" spans="1:8" s="199" customFormat="1" ht="20.399999999999999" customHeight="1" x14ac:dyDescent="0.35">
      <c r="C13" s="213"/>
    </row>
    <row r="14" spans="1:8" s="199" customFormat="1" ht="13.8" x14ac:dyDescent="0.25"/>
    <row r="15" spans="1:8" s="199" customFormat="1" ht="13.8" x14ac:dyDescent="0.25">
      <c r="C15" s="217"/>
      <c r="D15" s="218"/>
      <c r="E15" s="217"/>
      <c r="F15" s="219"/>
      <c r="G15" s="217"/>
      <c r="H15" s="219"/>
    </row>
    <row r="16" spans="1:8" s="199" customFormat="1" ht="13.8" customHeight="1" x14ac:dyDescent="0.25">
      <c r="C16" s="203"/>
      <c r="D16" s="220"/>
      <c r="E16" s="205"/>
      <c r="F16" s="206"/>
      <c r="G16" s="205"/>
      <c r="H16" s="208"/>
    </row>
    <row r="17" spans="2:8" s="199" customFormat="1" ht="13.8" customHeight="1" x14ac:dyDescent="0.25">
      <c r="C17" s="209"/>
      <c r="D17" s="221"/>
      <c r="E17" s="211"/>
      <c r="F17" s="206"/>
      <c r="G17" s="212"/>
      <c r="H17" s="208"/>
    </row>
    <row r="18" spans="2:8" s="199" customFormat="1" ht="13.8" customHeight="1" x14ac:dyDescent="0.25">
      <c r="C18" s="203"/>
      <c r="D18" s="222"/>
      <c r="E18" s="223"/>
      <c r="F18" s="206"/>
      <c r="G18" s="224"/>
      <c r="H18" s="208"/>
    </row>
    <row r="19" spans="2:8" s="199" customFormat="1" ht="6.6" customHeight="1" x14ac:dyDescent="0.25">
      <c r="C19" s="203"/>
      <c r="D19" s="225"/>
      <c r="E19" s="226"/>
      <c r="F19" s="206"/>
      <c r="G19" s="227"/>
      <c r="H19" s="208"/>
    </row>
    <row r="20" spans="2:8" s="199" customFormat="1" ht="31.2" customHeight="1" x14ac:dyDescent="0.3">
      <c r="B20" s="216" t="s">
        <v>76</v>
      </c>
      <c r="C20" s="228" t="s">
        <v>75</v>
      </c>
      <c r="D20" s="243" t="s">
        <v>77</v>
      </c>
      <c r="E20" s="243"/>
      <c r="F20" s="244" t="s">
        <v>78</v>
      </c>
      <c r="G20" s="245"/>
      <c r="H20" s="208"/>
    </row>
    <row r="21" spans="2:8" s="199" customFormat="1" ht="13.8" customHeight="1" x14ac:dyDescent="0.25">
      <c r="C21" s="203"/>
      <c r="D21" s="222"/>
      <c r="E21" s="223"/>
      <c r="F21" s="206"/>
      <c r="G21" s="229"/>
      <c r="H21" s="208"/>
    </row>
    <row r="22" spans="2:8" s="199" customFormat="1" ht="13.8" customHeight="1" x14ac:dyDescent="0.25">
      <c r="C22" s="203"/>
      <c r="D22" s="222"/>
      <c r="E22" s="223"/>
      <c r="F22" s="206"/>
      <c r="G22" s="224"/>
      <c r="H22" s="208"/>
    </row>
    <row r="23" spans="2:8" s="199" customFormat="1" ht="76.8" customHeight="1" x14ac:dyDescent="0.25">
      <c r="B23" s="246" t="s">
        <v>116</v>
      </c>
      <c r="C23" s="246"/>
      <c r="D23" s="246"/>
      <c r="E23" s="246"/>
      <c r="F23" s="246"/>
      <c r="G23" s="246"/>
      <c r="H23" s="208"/>
    </row>
    <row r="24" spans="2:8" s="199" customFormat="1" ht="47.4" customHeight="1" x14ac:dyDescent="0.25">
      <c r="B24" s="247"/>
      <c r="C24" s="247"/>
      <c r="D24" s="247"/>
      <c r="E24" s="247"/>
      <c r="F24" s="247"/>
      <c r="G24" s="247"/>
    </row>
    <row r="25" spans="2:8" s="199" customFormat="1" ht="13.8" customHeight="1" x14ac:dyDescent="0.25">
      <c r="C25" s="214"/>
      <c r="D25" s="214"/>
      <c r="E25" s="214"/>
      <c r="F25" s="214"/>
      <c r="G25" s="214"/>
      <c r="H25" s="214"/>
    </row>
    <row r="26" spans="2:8" s="199" customFormat="1" ht="13.8" customHeight="1" x14ac:dyDescent="0.25">
      <c r="C26" s="214"/>
      <c r="D26" s="214"/>
      <c r="E26" s="214"/>
      <c r="F26" s="214"/>
      <c r="G26" s="214"/>
      <c r="H26" s="214"/>
    </row>
    <row r="27" spans="2:8" s="199" customFormat="1" ht="20.399999999999999" x14ac:dyDescent="0.35">
      <c r="C27" s="213"/>
    </row>
    <row r="28" spans="2:8" s="199" customFormat="1" ht="13.8" customHeight="1" x14ac:dyDescent="0.25"/>
    <row r="29" spans="2:8" s="199" customFormat="1" ht="13.8" x14ac:dyDescent="0.25">
      <c r="C29" s="217"/>
      <c r="D29" s="218"/>
      <c r="E29" s="217"/>
      <c r="F29" s="219"/>
      <c r="G29" s="217"/>
      <c r="H29" s="219"/>
    </row>
    <row r="30" spans="2:8" s="199" customFormat="1" ht="13.8" customHeight="1" x14ac:dyDescent="0.25">
      <c r="C30" s="203"/>
      <c r="D30" s="230"/>
      <c r="E30" s="205"/>
      <c r="F30" s="206"/>
      <c r="G30" s="205"/>
      <c r="H30" s="208"/>
    </row>
    <row r="31" spans="2:8" s="199" customFormat="1" ht="13.8" customHeight="1" x14ac:dyDescent="0.25">
      <c r="C31" s="209"/>
      <c r="D31" s="231"/>
      <c r="E31" s="211"/>
      <c r="F31" s="206"/>
      <c r="G31" s="212"/>
      <c r="H31" s="208"/>
    </row>
    <row r="32" spans="2:8" s="199" customFormat="1" ht="13.8" customHeight="1" x14ac:dyDescent="0.25">
      <c r="C32" s="203"/>
      <c r="D32" s="230"/>
      <c r="E32" s="205"/>
      <c r="F32" s="206"/>
      <c r="G32" s="205"/>
      <c r="H32" s="208"/>
    </row>
    <row r="33" spans="1:8" s="199" customFormat="1" ht="13.8" customHeight="1" x14ac:dyDescent="0.25"/>
    <row r="34" spans="1:8" s="199" customFormat="1" ht="48" customHeight="1" x14ac:dyDescent="0.25">
      <c r="C34" s="242"/>
      <c r="D34" s="242"/>
      <c r="E34" s="242"/>
      <c r="F34" s="242"/>
      <c r="G34" s="242"/>
      <c r="H34" s="242"/>
    </row>
    <row r="35" spans="1:8" s="199" customFormat="1" ht="13.8" customHeight="1" x14ac:dyDescent="0.25"/>
    <row r="36" spans="1:8" s="199" customFormat="1" ht="13.8" x14ac:dyDescent="0.25"/>
    <row r="37" spans="1:8" s="199" customFormat="1" ht="20.399999999999999" x14ac:dyDescent="0.35">
      <c r="C37" s="213"/>
    </row>
    <row r="38" spans="1:8" s="199" customFormat="1" ht="13.8" customHeight="1" x14ac:dyDescent="0.25"/>
    <row r="39" spans="1:8" s="199" customFormat="1" ht="13.8" x14ac:dyDescent="0.25">
      <c r="C39" s="217"/>
      <c r="D39" s="218"/>
      <c r="E39" s="217"/>
      <c r="F39" s="219"/>
      <c r="G39" s="217"/>
      <c r="H39" s="219"/>
    </row>
    <row r="40" spans="1:8" s="199" customFormat="1" ht="13.8" x14ac:dyDescent="0.25">
      <c r="C40" s="203"/>
      <c r="D40" s="232"/>
      <c r="E40" s="233"/>
      <c r="F40" s="208"/>
      <c r="G40" s="234"/>
      <c r="H40" s="208"/>
    </row>
    <row r="41" spans="1:8" s="199" customFormat="1" ht="13.8" x14ac:dyDescent="0.25">
      <c r="C41" s="203"/>
      <c r="D41" s="232"/>
      <c r="E41" s="233"/>
      <c r="F41" s="208"/>
      <c r="G41" s="234"/>
      <c r="H41" s="208"/>
    </row>
    <row r="42" spans="1:8" s="199" customFormat="1" ht="13.8" x14ac:dyDescent="0.25">
      <c r="C42" s="203"/>
      <c r="D42" s="232"/>
      <c r="E42" s="233"/>
      <c r="F42" s="208"/>
      <c r="G42" s="234"/>
      <c r="H42" s="208"/>
    </row>
    <row r="43" spans="1:8" s="199" customFormat="1" ht="13.8" x14ac:dyDescent="0.25">
      <c r="C43" s="209"/>
      <c r="D43" s="232"/>
      <c r="E43" s="235"/>
      <c r="F43" s="206"/>
      <c r="G43" s="234"/>
      <c r="H43" s="208"/>
    </row>
    <row r="44" spans="1:8" s="199" customFormat="1" ht="13.8" x14ac:dyDescent="0.25">
      <c r="C44" s="209"/>
      <c r="D44" s="236"/>
      <c r="E44" s="205"/>
      <c r="F44" s="206"/>
      <c r="G44" s="207"/>
      <c r="H44" s="208"/>
    </row>
    <row r="45" spans="1:8" s="199" customFormat="1" ht="13.8" x14ac:dyDescent="0.25"/>
    <row r="46" spans="1:8" s="199" customFormat="1" ht="43.2" customHeight="1" x14ac:dyDescent="0.25">
      <c r="C46" s="242"/>
      <c r="D46" s="242"/>
      <c r="E46" s="242"/>
      <c r="F46" s="242"/>
      <c r="G46" s="242"/>
      <c r="H46" s="242"/>
    </row>
    <row r="47" spans="1:8" s="199" customFormat="1" ht="13.8" customHeight="1" x14ac:dyDescent="0.25"/>
    <row r="48" spans="1:8" s="199" customFormat="1" ht="13.8" x14ac:dyDescent="0.25">
      <c r="A48" s="201"/>
      <c r="B48" s="201"/>
      <c r="C48" s="202"/>
      <c r="D48" s="202"/>
      <c r="E48" s="202"/>
    </row>
    <row r="49" spans="1:8" s="199" customFormat="1" ht="20.399999999999999" x14ac:dyDescent="0.35">
      <c r="A49" s="201"/>
      <c r="B49" s="201"/>
      <c r="C49" s="213"/>
      <c r="D49" s="202"/>
      <c r="E49" s="202"/>
    </row>
    <row r="50" spans="1:8" s="199" customFormat="1" ht="13.8" x14ac:dyDescent="0.25">
      <c r="A50" s="201"/>
      <c r="B50" s="201"/>
      <c r="C50" s="202"/>
      <c r="D50" s="202"/>
      <c r="E50" s="202"/>
    </row>
    <row r="51" spans="1:8" s="199" customFormat="1" ht="13.8" x14ac:dyDescent="0.25">
      <c r="A51" s="237"/>
      <c r="B51" s="237"/>
      <c r="C51" s="217"/>
      <c r="D51" s="218"/>
      <c r="E51" s="217"/>
      <c r="F51" s="219"/>
      <c r="G51" s="217"/>
      <c r="H51" s="219"/>
    </row>
    <row r="52" spans="1:8" s="199" customFormat="1" ht="13.8" x14ac:dyDescent="0.25">
      <c r="A52" s="201"/>
      <c r="B52" s="201"/>
      <c r="C52" s="203"/>
      <c r="D52" s="238"/>
      <c r="E52" s="205"/>
      <c r="F52" s="208"/>
      <c r="G52" s="207"/>
      <c r="H52" s="208"/>
    </row>
    <row r="53" spans="1:8" s="199" customFormat="1" ht="13.8" x14ac:dyDescent="0.25">
      <c r="A53" s="201"/>
      <c r="B53" s="201"/>
      <c r="C53" s="203"/>
      <c r="D53" s="239"/>
      <c r="E53" s="235"/>
      <c r="F53" s="208"/>
      <c r="G53" s="240"/>
      <c r="H53" s="208"/>
    </row>
    <row r="54" spans="1:8" s="199" customFormat="1" ht="13.8" x14ac:dyDescent="0.25">
      <c r="A54" s="201"/>
      <c r="B54" s="201"/>
      <c r="C54" s="202"/>
      <c r="D54" s="202"/>
      <c r="E54" s="202"/>
    </row>
    <row r="55" spans="1:8" s="199" customFormat="1" ht="45" customHeight="1" x14ac:dyDescent="0.25">
      <c r="A55" s="201"/>
      <c r="B55" s="201"/>
      <c r="C55" s="242"/>
      <c r="D55" s="242"/>
      <c r="E55" s="242"/>
      <c r="F55" s="242"/>
      <c r="G55" s="242"/>
      <c r="H55" s="242"/>
    </row>
    <row r="56" spans="1:8" s="199" customFormat="1" ht="13.8" x14ac:dyDescent="0.25">
      <c r="A56" s="201"/>
      <c r="B56" s="201"/>
      <c r="C56" s="202"/>
      <c r="D56" s="202"/>
      <c r="E56" s="202"/>
    </row>
    <row r="57" spans="1:8" x14ac:dyDescent="0.3">
      <c r="A57" s="199"/>
      <c r="B57" s="199"/>
      <c r="C57" s="199"/>
      <c r="D57" s="199"/>
      <c r="E57" s="199"/>
      <c r="F57" s="199"/>
      <c r="G57" s="199"/>
      <c r="H57" s="199"/>
    </row>
    <row r="58" spans="1:8" x14ac:dyDescent="0.3">
      <c r="A58" s="199"/>
      <c r="B58" s="199"/>
      <c r="C58" s="199"/>
      <c r="D58" s="199"/>
      <c r="E58" s="199"/>
      <c r="F58" s="199"/>
      <c r="G58" s="199"/>
      <c r="H58" s="199"/>
    </row>
    <row r="59" spans="1:8" x14ac:dyDescent="0.3">
      <c r="A59" s="199"/>
      <c r="B59" s="199"/>
      <c r="C59" s="199"/>
      <c r="D59" s="199"/>
      <c r="E59" s="199"/>
      <c r="F59" s="199"/>
      <c r="G59" s="199"/>
      <c r="H59" s="199"/>
    </row>
    <row r="60" spans="1:8" x14ac:dyDescent="0.3">
      <c r="A60" s="199"/>
      <c r="B60" s="199"/>
      <c r="C60" s="199"/>
      <c r="D60" s="199"/>
      <c r="E60" s="199"/>
      <c r="F60" s="199"/>
      <c r="G60" s="199"/>
      <c r="H60" s="199"/>
    </row>
    <row r="61" spans="1:8" x14ac:dyDescent="0.3">
      <c r="A61" s="199"/>
      <c r="B61" s="199"/>
      <c r="C61" s="199"/>
      <c r="D61" s="199"/>
      <c r="E61" s="199"/>
      <c r="F61" s="199"/>
      <c r="G61" s="199"/>
      <c r="H61" s="199"/>
    </row>
    <row r="62" spans="1:8" x14ac:dyDescent="0.3">
      <c r="A62" s="199"/>
      <c r="B62" s="199"/>
      <c r="C62" s="199"/>
      <c r="D62" s="199"/>
      <c r="E62" s="199"/>
      <c r="F62" s="199"/>
      <c r="G62" s="199"/>
      <c r="H62" s="199"/>
    </row>
    <row r="63" spans="1:8" x14ac:dyDescent="0.3">
      <c r="A63" s="199"/>
      <c r="B63" s="199"/>
      <c r="C63" s="199"/>
      <c r="D63" s="199"/>
      <c r="E63" s="199"/>
      <c r="F63" s="199"/>
      <c r="G63" s="199"/>
      <c r="H63" s="199"/>
    </row>
    <row r="64" spans="1:8" x14ac:dyDescent="0.3">
      <c r="A64" s="199"/>
      <c r="B64" s="199"/>
      <c r="C64" s="199"/>
      <c r="D64" s="199"/>
      <c r="E64" s="199"/>
      <c r="F64" s="199"/>
      <c r="G64" s="199"/>
      <c r="H64" s="199"/>
    </row>
    <row r="65" spans="1:8" x14ac:dyDescent="0.3">
      <c r="A65" s="199"/>
      <c r="B65" s="199"/>
      <c r="C65" s="199"/>
      <c r="D65" s="199"/>
      <c r="E65" s="199"/>
      <c r="F65" s="199"/>
      <c r="G65" s="199"/>
      <c r="H65" s="199"/>
    </row>
    <row r="66" spans="1:8" x14ac:dyDescent="0.3">
      <c r="A66" s="199"/>
      <c r="B66" s="199"/>
      <c r="C66" s="199"/>
      <c r="D66" s="199"/>
      <c r="E66" s="199"/>
      <c r="F66" s="199"/>
      <c r="G66" s="199"/>
      <c r="H66" s="199"/>
    </row>
    <row r="67" spans="1:8" x14ac:dyDescent="0.3">
      <c r="A67" s="199"/>
      <c r="B67" s="199"/>
      <c r="C67" s="199"/>
      <c r="D67" s="199"/>
      <c r="E67" s="199"/>
      <c r="F67" s="199"/>
      <c r="G67" s="199"/>
      <c r="H67" s="199"/>
    </row>
  </sheetData>
  <mergeCells count="13">
    <mergeCell ref="C2:G2"/>
    <mergeCell ref="B4:G4"/>
    <mergeCell ref="A7:B9"/>
    <mergeCell ref="C9:H9"/>
    <mergeCell ref="D11:E11"/>
    <mergeCell ref="F11:G11"/>
    <mergeCell ref="C55:H55"/>
    <mergeCell ref="D20:E20"/>
    <mergeCell ref="F20:G20"/>
    <mergeCell ref="B23:G23"/>
    <mergeCell ref="B24:G24"/>
    <mergeCell ref="C34:H34"/>
    <mergeCell ref="C46:H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3603B-7BC8-4FE9-9F50-662590D92237}">
  <sheetPr>
    <tabColor theme="0"/>
  </sheetPr>
  <dimension ref="A2:N69"/>
  <sheetViews>
    <sheetView showGridLines="0" tabSelected="1" topLeftCell="A18" zoomScaleNormal="100" workbookViewId="0">
      <selection activeCell="L38" sqref="L38"/>
    </sheetView>
  </sheetViews>
  <sheetFormatPr baseColWidth="10" defaultRowHeight="14.4" x14ac:dyDescent="0.3"/>
  <cols>
    <col min="1" max="1" width="33.44140625" customWidth="1"/>
    <col min="8" max="8" width="30.77734375" customWidth="1"/>
  </cols>
  <sheetData>
    <row r="2" spans="1:14" ht="27.6" x14ac:dyDescent="0.45">
      <c r="D2" s="25" t="s">
        <v>111</v>
      </c>
      <c r="E2" s="25"/>
      <c r="F2" s="25"/>
      <c r="G2" s="25"/>
    </row>
    <row r="3" spans="1:14" s="1" customFormat="1" ht="13.8" x14ac:dyDescent="0.25"/>
    <row r="4" spans="1:14" s="1" customFormat="1" ht="43.8" customHeight="1" x14ac:dyDescent="0.25">
      <c r="B4" s="256" t="s">
        <v>84</v>
      </c>
      <c r="C4" s="256"/>
      <c r="D4" s="256"/>
      <c r="E4" s="256"/>
      <c r="F4" s="256"/>
      <c r="G4" s="256"/>
      <c r="H4" s="256"/>
      <c r="I4" s="196"/>
      <c r="J4" s="196"/>
      <c r="K4" s="196"/>
      <c r="L4" s="196"/>
      <c r="M4" s="196"/>
      <c r="N4" s="196"/>
    </row>
    <row r="5" spans="1:14" s="1" customFormat="1" ht="13.8" x14ac:dyDescent="0.25"/>
    <row r="6" spans="1:14" s="1" customFormat="1" ht="13.8" x14ac:dyDescent="0.25">
      <c r="A6" s="3" t="s">
        <v>10</v>
      </c>
      <c r="B6" s="155" t="s">
        <v>10</v>
      </c>
      <c r="C6" s="156"/>
      <c r="D6" s="157"/>
      <c r="E6" s="171"/>
      <c r="F6" s="171"/>
      <c r="G6" s="171"/>
    </row>
    <row r="7" spans="1:14" s="1" customFormat="1" ht="13.8" x14ac:dyDescent="0.25">
      <c r="A7" s="37" t="s">
        <v>11</v>
      </c>
      <c r="B7" s="181">
        <v>2023</v>
      </c>
      <c r="C7" s="44"/>
      <c r="D7" s="45"/>
      <c r="E7" s="172"/>
      <c r="F7" s="172"/>
      <c r="G7" s="172"/>
    </row>
    <row r="8" spans="1:14" s="1" customFormat="1" ht="13.8" x14ac:dyDescent="0.25"/>
    <row r="9" spans="1:14" s="1" customFormat="1" ht="22.8" x14ac:dyDescent="0.4">
      <c r="D9" s="150" t="s">
        <v>67</v>
      </c>
      <c r="E9" s="150"/>
      <c r="F9" s="150"/>
      <c r="G9" s="150"/>
    </row>
    <row r="10" spans="1:14" s="1" customFormat="1" ht="6.6" customHeight="1" x14ac:dyDescent="0.4">
      <c r="D10" s="150"/>
      <c r="E10" s="150"/>
      <c r="F10" s="150"/>
      <c r="G10" s="150"/>
    </row>
    <row r="11" spans="1:14" s="1" customFormat="1" ht="13.8" x14ac:dyDescent="0.25">
      <c r="A11" s="2"/>
      <c r="B11" s="151">
        <f>B7</f>
        <v>2023</v>
      </c>
      <c r="C11" s="151">
        <f>B11-1</f>
        <v>2022</v>
      </c>
      <c r="D11" s="151">
        <f>$B$11-2</f>
        <v>2021</v>
      </c>
      <c r="E11" s="151">
        <f>$B$11-3</f>
        <v>2020</v>
      </c>
      <c r="F11" s="151">
        <f>$B$11-4</f>
        <v>2019</v>
      </c>
      <c r="G11" s="151">
        <f>$B$11-5</f>
        <v>2018</v>
      </c>
    </row>
    <row r="12" spans="1:14" s="1" customFormat="1" ht="13.8" x14ac:dyDescent="0.25">
      <c r="A12" s="2" t="s">
        <v>112</v>
      </c>
      <c r="B12" s="152"/>
      <c r="C12" s="152"/>
      <c r="D12" s="152"/>
      <c r="E12" s="152"/>
      <c r="F12" s="152"/>
      <c r="G12" s="152"/>
    </row>
    <row r="13" spans="1:14" s="1" customFormat="1" ht="13.8" x14ac:dyDescent="0.25">
      <c r="A13" s="2" t="s">
        <v>113</v>
      </c>
      <c r="B13" s="152"/>
      <c r="C13" s="152"/>
      <c r="D13" s="152"/>
      <c r="E13" s="152"/>
      <c r="F13" s="152"/>
      <c r="G13" s="152"/>
    </row>
    <row r="14" spans="1:14" s="1" customFormat="1" ht="13.8" x14ac:dyDescent="0.25">
      <c r="A14" s="2" t="s">
        <v>114</v>
      </c>
      <c r="B14" s="152"/>
      <c r="C14" s="152"/>
      <c r="D14" s="152"/>
      <c r="E14" s="152"/>
      <c r="F14" s="152"/>
      <c r="G14" s="152"/>
    </row>
    <row r="15" spans="1:14" s="1" customFormat="1" ht="13.8" x14ac:dyDescent="0.25"/>
    <row r="16" spans="1:14" s="1" customFormat="1" ht="22.8" x14ac:dyDescent="0.4">
      <c r="D16" s="7" t="s">
        <v>15</v>
      </c>
      <c r="E16" s="7"/>
      <c r="F16" s="7"/>
      <c r="G16" s="7"/>
    </row>
    <row r="17" spans="1:14" s="1" customFormat="1" ht="4.8" customHeight="1" x14ac:dyDescent="0.4">
      <c r="D17" s="7"/>
      <c r="E17" s="7"/>
      <c r="F17" s="7"/>
      <c r="G17" s="7"/>
    </row>
    <row r="18" spans="1:14" s="1" customFormat="1" ht="13.8" x14ac:dyDescent="0.25">
      <c r="A18" s="253" t="s">
        <v>25</v>
      </c>
      <c r="B18" s="254"/>
      <c r="C18" s="254"/>
      <c r="D18" s="254"/>
      <c r="E18" s="254"/>
      <c r="F18" s="254"/>
      <c r="G18" s="255"/>
      <c r="H18" s="252" t="s">
        <v>26</v>
      </c>
      <c r="I18" s="252"/>
      <c r="J18" s="252"/>
      <c r="K18" s="252"/>
      <c r="L18" s="252"/>
      <c r="M18" s="252"/>
      <c r="N18" s="252"/>
    </row>
    <row r="19" spans="1:14" s="1" customFormat="1" x14ac:dyDescent="0.3">
      <c r="A19" s="2"/>
      <c r="B19" s="17">
        <f>$B$7</f>
        <v>2023</v>
      </c>
      <c r="C19" s="17">
        <f>$B$7-1</f>
        <v>2022</v>
      </c>
      <c r="D19" s="17">
        <f>$B$7-2</f>
        <v>2021</v>
      </c>
      <c r="E19" s="17">
        <f>$B$7-3</f>
        <v>2020</v>
      </c>
      <c r="F19" s="17">
        <f>$B$7-4</f>
        <v>2019</v>
      </c>
      <c r="G19" s="17">
        <f>$B$7-5</f>
        <v>2018</v>
      </c>
      <c r="H19" s="8"/>
      <c r="I19" s="17">
        <f>$B$7</f>
        <v>2023</v>
      </c>
      <c r="J19" s="17">
        <f>$B$7-1</f>
        <v>2022</v>
      </c>
      <c r="K19" s="17">
        <f>$B$7-2</f>
        <v>2021</v>
      </c>
      <c r="L19" s="17">
        <f>$B$7-3</f>
        <v>2020</v>
      </c>
      <c r="M19" s="17">
        <f>$B$7-4</f>
        <v>2019</v>
      </c>
      <c r="N19" s="17">
        <f>$B$7-5</f>
        <v>2018</v>
      </c>
    </row>
    <row r="20" spans="1:14" s="1" customFormat="1" ht="13.8" x14ac:dyDescent="0.25">
      <c r="A20" s="2" t="s">
        <v>27</v>
      </c>
      <c r="B20" s="9"/>
      <c r="C20" s="9"/>
      <c r="D20" s="9"/>
      <c r="E20" s="9"/>
      <c r="F20" s="9"/>
      <c r="G20" s="9"/>
      <c r="H20" s="2" t="s">
        <v>37</v>
      </c>
      <c r="I20" s="9"/>
      <c r="J20" s="9"/>
      <c r="K20" s="9"/>
      <c r="L20" s="9"/>
      <c r="M20" s="9"/>
      <c r="N20" s="9"/>
    </row>
    <row r="21" spans="1:14" s="1" customFormat="1" ht="13.8" x14ac:dyDescent="0.25">
      <c r="A21" s="2" t="s">
        <v>40</v>
      </c>
      <c r="B21" s="9"/>
      <c r="C21" s="9"/>
      <c r="D21" s="9"/>
      <c r="E21" s="9"/>
      <c r="F21" s="9"/>
      <c r="G21" s="9"/>
      <c r="H21" s="2" t="s">
        <v>38</v>
      </c>
      <c r="I21" s="9"/>
      <c r="J21" s="9"/>
      <c r="K21" s="9"/>
      <c r="L21" s="9"/>
      <c r="M21" s="9"/>
      <c r="N21" s="9"/>
    </row>
    <row r="22" spans="1:14" s="1" customFormat="1" ht="13.8" x14ac:dyDescent="0.25">
      <c r="A22" s="2" t="s">
        <v>41</v>
      </c>
      <c r="B22" s="9"/>
      <c r="C22" s="9"/>
      <c r="D22" s="9"/>
      <c r="E22" s="9"/>
      <c r="F22" s="9"/>
      <c r="G22" s="9"/>
      <c r="H22" s="2" t="s">
        <v>39</v>
      </c>
      <c r="I22" s="9"/>
      <c r="J22" s="9"/>
      <c r="K22" s="9"/>
      <c r="L22" s="9"/>
      <c r="M22" s="9"/>
      <c r="N22" s="9"/>
    </row>
    <row r="23" spans="1:14" s="1" customFormat="1" ht="13.8" x14ac:dyDescent="0.25">
      <c r="A23" s="2" t="s">
        <v>42</v>
      </c>
      <c r="B23" s="9"/>
      <c r="C23" s="9"/>
      <c r="D23" s="9"/>
      <c r="E23" s="9"/>
      <c r="F23" s="9"/>
      <c r="G23" s="9"/>
      <c r="H23" s="2" t="s">
        <v>74</v>
      </c>
      <c r="I23" s="9"/>
      <c r="J23" s="9"/>
      <c r="K23" s="9"/>
      <c r="L23" s="9"/>
      <c r="M23" s="9"/>
      <c r="N23" s="9"/>
    </row>
    <row r="24" spans="1:14" s="1" customFormat="1" ht="13.8" x14ac:dyDescent="0.25">
      <c r="A24" s="2" t="s">
        <v>43</v>
      </c>
      <c r="B24" s="9"/>
      <c r="C24" s="9"/>
      <c r="D24" s="9"/>
      <c r="E24" s="9"/>
      <c r="F24" s="9"/>
      <c r="G24" s="9"/>
      <c r="H24" s="29"/>
      <c r="I24" s="30"/>
      <c r="J24" s="30"/>
      <c r="K24" s="30"/>
      <c r="L24" s="30"/>
      <c r="M24" s="30"/>
      <c r="N24" s="30"/>
    </row>
    <row r="25" spans="1:14" s="1" customFormat="1" ht="13.8" x14ac:dyDescent="0.25">
      <c r="A25" s="2" t="s">
        <v>44</v>
      </c>
      <c r="B25" s="9"/>
      <c r="C25" s="9"/>
      <c r="D25" s="9"/>
      <c r="E25" s="173"/>
      <c r="F25" s="173"/>
      <c r="G25" s="173"/>
      <c r="H25" s="31"/>
      <c r="I25" s="32"/>
      <c r="J25" s="32"/>
      <c r="K25" s="32"/>
      <c r="L25" s="32"/>
      <c r="M25" s="32"/>
      <c r="N25" s="32"/>
    </row>
    <row r="26" spans="1:14" s="1" customFormat="1" ht="13.8" x14ac:dyDescent="0.25">
      <c r="A26" s="26" t="s">
        <v>29</v>
      </c>
      <c r="B26" s="28">
        <f>SUM(B20:B25)</f>
        <v>0</v>
      </c>
      <c r="C26" s="28">
        <f t="shared" ref="C26:G26" si="0">SUM(C20:C25)</f>
        <v>0</v>
      </c>
      <c r="D26" s="28">
        <f t="shared" si="0"/>
        <v>0</v>
      </c>
      <c r="E26" s="28">
        <f t="shared" si="0"/>
        <v>0</v>
      </c>
      <c r="F26" s="28">
        <f t="shared" si="0"/>
        <v>0</v>
      </c>
      <c r="G26" s="28">
        <f t="shared" si="0"/>
        <v>0</v>
      </c>
      <c r="H26" s="26" t="s">
        <v>34</v>
      </c>
      <c r="I26" s="28">
        <f>SUM(I20:I23)</f>
        <v>0</v>
      </c>
      <c r="J26" s="28">
        <f>SUM(J20:J23)</f>
        <v>0</v>
      </c>
      <c r="K26" s="28">
        <f>SUM(K20:K23)</f>
        <v>0</v>
      </c>
      <c r="L26" s="28">
        <f t="shared" ref="L26:N26" si="1">SUM(L20:L23)</f>
        <v>0</v>
      </c>
      <c r="M26" s="28">
        <f t="shared" si="1"/>
        <v>0</v>
      </c>
      <c r="N26" s="28">
        <f t="shared" si="1"/>
        <v>0</v>
      </c>
    </row>
    <row r="27" spans="1:14" s="1" customFormat="1" ht="13.8" x14ac:dyDescent="0.25">
      <c r="A27" s="26" t="s">
        <v>30</v>
      </c>
      <c r="B27" s="9"/>
      <c r="C27" s="9"/>
      <c r="D27" s="9"/>
      <c r="E27" s="9"/>
      <c r="F27" s="9"/>
      <c r="G27" s="9"/>
      <c r="H27" s="26" t="s">
        <v>36</v>
      </c>
      <c r="I27" s="9"/>
      <c r="J27" s="9"/>
      <c r="K27" s="9"/>
      <c r="L27" s="9"/>
      <c r="M27" s="9"/>
      <c r="N27" s="9"/>
    </row>
    <row r="28" spans="1:14" s="1" customFormat="1" ht="13.8" x14ac:dyDescent="0.25">
      <c r="A28" s="26" t="s">
        <v>31</v>
      </c>
      <c r="B28" s="9"/>
      <c r="C28" s="9"/>
      <c r="D28" s="9"/>
      <c r="E28" s="9"/>
      <c r="F28" s="9"/>
      <c r="G28" s="9"/>
      <c r="H28" s="26" t="s">
        <v>35</v>
      </c>
      <c r="I28" s="9"/>
      <c r="J28" s="9"/>
      <c r="K28" s="9"/>
      <c r="L28" s="9"/>
      <c r="M28" s="9"/>
      <c r="N28" s="9"/>
    </row>
    <row r="29" spans="1:14" s="1" customFormat="1" ht="13.8" x14ac:dyDescent="0.25">
      <c r="A29" s="26"/>
      <c r="B29" s="9"/>
      <c r="C29" s="9"/>
      <c r="D29" s="9"/>
      <c r="E29" s="9"/>
      <c r="F29" s="9"/>
      <c r="G29" s="9"/>
      <c r="H29" s="2" t="s">
        <v>85</v>
      </c>
      <c r="I29" s="9"/>
      <c r="J29" s="9"/>
      <c r="K29" s="9"/>
      <c r="L29" s="9"/>
      <c r="M29" s="9"/>
      <c r="N29" s="9"/>
    </row>
    <row r="30" spans="1:14" s="1" customFormat="1" ht="13.8" x14ac:dyDescent="0.25">
      <c r="A30" s="11" t="s">
        <v>32</v>
      </c>
      <c r="B30" s="27">
        <f t="shared" ref="B30:C30" si="2">SUM(B26:B28)</f>
        <v>0</v>
      </c>
      <c r="C30" s="27">
        <f t="shared" si="2"/>
        <v>0</v>
      </c>
      <c r="D30" s="27">
        <f>SUM(D26:D28)</f>
        <v>0</v>
      </c>
      <c r="E30" s="27">
        <f t="shared" ref="E30:G30" si="3">SUM(E26:E28)</f>
        <v>0</v>
      </c>
      <c r="F30" s="27">
        <f t="shared" si="3"/>
        <v>0</v>
      </c>
      <c r="G30" s="27">
        <f t="shared" si="3"/>
        <v>0</v>
      </c>
      <c r="H30" s="11" t="s">
        <v>33</v>
      </c>
      <c r="I30" s="27">
        <f>SUM(I26:I28)</f>
        <v>0</v>
      </c>
      <c r="J30" s="27">
        <f t="shared" ref="J30:N30" si="4">SUM(J26:J28)</f>
        <v>0</v>
      </c>
      <c r="K30" s="27">
        <f t="shared" si="4"/>
        <v>0</v>
      </c>
      <c r="L30" s="27">
        <f t="shared" si="4"/>
        <v>0</v>
      </c>
      <c r="M30" s="27">
        <f t="shared" si="4"/>
        <v>0</v>
      </c>
      <c r="N30" s="27">
        <f t="shared" si="4"/>
        <v>0</v>
      </c>
    </row>
    <row r="31" spans="1:14" s="1" customFormat="1" ht="13.8" x14ac:dyDescent="0.25">
      <c r="A31" s="166" t="s">
        <v>86</v>
      </c>
      <c r="B31" s="167"/>
      <c r="C31" s="167"/>
      <c r="D31" s="167"/>
      <c r="E31" s="167"/>
      <c r="F31" s="167"/>
      <c r="G31" s="167"/>
      <c r="H31" s="34"/>
      <c r="I31" s="34"/>
    </row>
    <row r="32" spans="1:14" s="1" customFormat="1" ht="7.8" customHeight="1" x14ac:dyDescent="0.25">
      <c r="A32" s="33"/>
      <c r="B32" s="34"/>
      <c r="C32" s="34"/>
      <c r="D32" s="34"/>
      <c r="E32" s="34"/>
      <c r="F32" s="34"/>
      <c r="G32" s="34"/>
      <c r="H32" s="33"/>
      <c r="I32" s="34"/>
      <c r="J32" s="34"/>
      <c r="K32" s="34"/>
      <c r="L32" s="34"/>
      <c r="M32" s="34"/>
      <c r="N32" s="34"/>
    </row>
    <row r="33" spans="1:14" s="1" customFormat="1" ht="13.8" x14ac:dyDescent="0.25">
      <c r="A33" s="35" t="s">
        <v>8</v>
      </c>
      <c r="B33" s="36">
        <f t="shared" ref="B33:G33" si="5">I30-B30-B31</f>
        <v>0</v>
      </c>
      <c r="C33" s="36">
        <f t="shared" si="5"/>
        <v>0</v>
      </c>
      <c r="D33" s="36">
        <f t="shared" si="5"/>
        <v>0</v>
      </c>
      <c r="E33" s="36">
        <f t="shared" si="5"/>
        <v>0</v>
      </c>
      <c r="F33" s="36">
        <f t="shared" si="5"/>
        <v>0</v>
      </c>
      <c r="G33" s="36">
        <f t="shared" si="5"/>
        <v>0</v>
      </c>
      <c r="H33" s="33"/>
      <c r="I33" s="34"/>
      <c r="J33" s="34"/>
      <c r="K33" s="34"/>
      <c r="L33" s="34"/>
      <c r="M33" s="34"/>
      <c r="N33" s="34"/>
    </row>
    <row r="34" spans="1:14" s="1" customFormat="1" ht="13.8" x14ac:dyDescent="0.25"/>
    <row r="35" spans="1:14" s="1" customFormat="1" ht="22.8" x14ac:dyDescent="0.4">
      <c r="D35" s="23" t="s">
        <v>87</v>
      </c>
      <c r="E35" s="23"/>
      <c r="F35" s="23"/>
      <c r="G35" s="23"/>
    </row>
    <row r="36" spans="1:14" s="1" customFormat="1" ht="9" customHeight="1" x14ac:dyDescent="0.4">
      <c r="D36" s="23"/>
      <c r="E36" s="23"/>
      <c r="F36" s="23"/>
      <c r="G36" s="23"/>
    </row>
    <row r="37" spans="1:14" s="1" customFormat="1" ht="13.8" x14ac:dyDescent="0.25">
      <c r="A37" s="2"/>
      <c r="B37" s="24">
        <f>$B$7</f>
        <v>2023</v>
      </c>
      <c r="C37" s="24">
        <f>$B$7-1</f>
        <v>2022</v>
      </c>
      <c r="D37" s="24">
        <f>$B$7-2</f>
        <v>2021</v>
      </c>
      <c r="E37" s="24">
        <f>$B$7-3</f>
        <v>2020</v>
      </c>
      <c r="F37" s="24">
        <f>$B$7-4</f>
        <v>2019</v>
      </c>
      <c r="G37" s="24">
        <f>$B$7-5</f>
        <v>2018</v>
      </c>
    </row>
    <row r="38" spans="1:14" s="1" customFormat="1" ht="13.8" x14ac:dyDescent="0.25">
      <c r="A38" s="2" t="s">
        <v>93</v>
      </c>
      <c r="B38" s="158"/>
      <c r="C38" s="158"/>
      <c r="D38" s="158"/>
      <c r="E38" s="158"/>
      <c r="F38" s="158"/>
      <c r="G38" s="158"/>
      <c r="I38" s="92"/>
    </row>
    <row r="39" spans="1:14" s="1" customFormat="1" ht="13.8" x14ac:dyDescent="0.25">
      <c r="A39" s="2" t="s">
        <v>110</v>
      </c>
      <c r="B39" s="158"/>
      <c r="C39" s="158"/>
      <c r="D39" s="158"/>
      <c r="E39" s="158"/>
      <c r="F39" s="158"/>
      <c r="G39" s="158"/>
      <c r="I39" s="92"/>
    </row>
    <row r="40" spans="1:14" s="1" customFormat="1" ht="13.8" x14ac:dyDescent="0.25">
      <c r="A40" s="2" t="s">
        <v>109</v>
      </c>
      <c r="B40" s="158"/>
      <c r="C40" s="158"/>
      <c r="D40" s="158"/>
      <c r="E40" s="158"/>
      <c r="F40" s="158"/>
      <c r="G40" s="158"/>
      <c r="I40" s="92"/>
    </row>
    <row r="41" spans="1:14" s="1" customFormat="1" ht="13.8" x14ac:dyDescent="0.25">
      <c r="A41" s="2" t="s">
        <v>108</v>
      </c>
      <c r="B41" s="158"/>
      <c r="C41" s="158"/>
      <c r="D41" s="158"/>
      <c r="E41" s="158"/>
      <c r="F41" s="158"/>
      <c r="G41" s="158"/>
      <c r="I41" s="92"/>
    </row>
    <row r="42" spans="1:14" s="1" customFormat="1" ht="13.8" x14ac:dyDescent="0.25">
      <c r="A42" s="33"/>
      <c r="B42" s="93"/>
      <c r="C42" s="93"/>
      <c r="D42" s="93"/>
      <c r="E42" s="93"/>
      <c r="F42" s="93"/>
      <c r="G42" s="93"/>
    </row>
    <row r="43" spans="1:14" s="1" customFormat="1" ht="22.8" x14ac:dyDescent="0.4">
      <c r="D43" s="18" t="s">
        <v>12</v>
      </c>
      <c r="E43" s="18"/>
      <c r="F43" s="18"/>
      <c r="G43" s="18"/>
    </row>
    <row r="44" spans="1:14" s="1" customFormat="1" ht="7.8" customHeight="1" x14ac:dyDescent="0.25"/>
    <row r="45" spans="1:14" s="1" customFormat="1" ht="13.8" x14ac:dyDescent="0.25">
      <c r="A45" s="253" t="s">
        <v>13</v>
      </c>
      <c r="B45" s="254"/>
      <c r="C45" s="254"/>
      <c r="D45" s="254"/>
      <c r="E45" s="254"/>
      <c r="F45" s="254"/>
      <c r="G45" s="255"/>
      <c r="H45" s="252" t="s">
        <v>24</v>
      </c>
      <c r="I45" s="252"/>
      <c r="J45" s="252"/>
      <c r="K45" s="252"/>
      <c r="L45" s="252"/>
      <c r="M45" s="252"/>
      <c r="N45" s="252"/>
    </row>
    <row r="46" spans="1:14" s="1" customFormat="1" x14ac:dyDescent="0.3">
      <c r="A46" s="2"/>
      <c r="B46" s="22">
        <f>B7</f>
        <v>2023</v>
      </c>
      <c r="C46" s="22">
        <f>$B$7-1</f>
        <v>2022</v>
      </c>
      <c r="D46" s="22">
        <f>$B$7-2</f>
        <v>2021</v>
      </c>
      <c r="E46" s="22">
        <f>$B$7-3</f>
        <v>2020</v>
      </c>
      <c r="F46" s="22">
        <f>$B$7-4</f>
        <v>2019</v>
      </c>
      <c r="G46" s="22">
        <f>$B$7-5</f>
        <v>2018</v>
      </c>
      <c r="H46" s="8"/>
      <c r="I46" s="22">
        <f>B7</f>
        <v>2023</v>
      </c>
      <c r="J46" s="22">
        <f>$B$7-1</f>
        <v>2022</v>
      </c>
      <c r="K46" s="22">
        <f>$B$7-2</f>
        <v>2021</v>
      </c>
      <c r="L46" s="22">
        <f>$B$7-3</f>
        <v>2020</v>
      </c>
      <c r="M46" s="22">
        <f>$B$7-4</f>
        <v>2019</v>
      </c>
      <c r="N46" s="22">
        <f>$B$7-5</f>
        <v>2018</v>
      </c>
    </row>
    <row r="47" spans="1:14" s="1" customFormat="1" ht="13.8" x14ac:dyDescent="0.25">
      <c r="A47" s="2" t="s">
        <v>14</v>
      </c>
      <c r="B47" s="19"/>
      <c r="C47" s="19"/>
      <c r="D47" s="19"/>
      <c r="E47" s="19"/>
      <c r="F47" s="19"/>
      <c r="G47" s="19"/>
      <c r="H47" s="2" t="s">
        <v>71</v>
      </c>
      <c r="I47" s="19"/>
      <c r="J47" s="19"/>
      <c r="K47" s="19"/>
      <c r="L47" s="19"/>
      <c r="M47" s="19"/>
      <c r="N47" s="19"/>
    </row>
    <row r="48" spans="1:14" s="1" customFormat="1" x14ac:dyDescent="0.3">
      <c r="A48" s="12"/>
      <c r="B48" s="13"/>
      <c r="C48" s="14"/>
      <c r="D48" s="13"/>
      <c r="E48" s="13"/>
      <c r="F48" s="13"/>
      <c r="G48" s="13"/>
      <c r="H48" s="2" t="s">
        <v>18</v>
      </c>
      <c r="I48" s="19"/>
      <c r="J48" s="19"/>
      <c r="K48" s="19"/>
      <c r="L48" s="19"/>
      <c r="M48" s="19"/>
      <c r="N48" s="19"/>
    </row>
    <row r="49" spans="1:14" s="1" customFormat="1" ht="13.8" x14ac:dyDescent="0.25">
      <c r="A49" s="15"/>
      <c r="B49" s="16"/>
      <c r="C49" s="16"/>
      <c r="D49" s="16"/>
      <c r="E49" s="16"/>
      <c r="F49" s="16"/>
      <c r="G49" s="16"/>
      <c r="H49" s="2" t="s">
        <v>19</v>
      </c>
      <c r="I49" s="19"/>
      <c r="J49" s="19"/>
      <c r="K49" s="19"/>
      <c r="L49" s="19"/>
      <c r="M49" s="19"/>
      <c r="N49" s="19"/>
    </row>
    <row r="50" spans="1:14" s="1" customFormat="1" ht="13.8" x14ac:dyDescent="0.25">
      <c r="A50" s="2" t="s">
        <v>72</v>
      </c>
      <c r="B50" s="19"/>
      <c r="C50" s="19"/>
      <c r="D50" s="19"/>
      <c r="E50" s="19"/>
      <c r="F50" s="19"/>
      <c r="G50" s="19"/>
      <c r="H50" s="2" t="s">
        <v>20</v>
      </c>
      <c r="I50" s="19"/>
      <c r="J50" s="19"/>
      <c r="K50" s="19"/>
      <c r="L50" s="19"/>
      <c r="M50" s="19"/>
      <c r="N50" s="19"/>
    </row>
    <row r="51" spans="1:14" s="1" customFormat="1" ht="13.8" x14ac:dyDescent="0.25">
      <c r="A51" s="10" t="s">
        <v>16</v>
      </c>
      <c r="B51" s="19"/>
      <c r="C51" s="19"/>
      <c r="D51" s="19"/>
      <c r="E51" s="19"/>
      <c r="F51" s="19"/>
      <c r="G51" s="19"/>
      <c r="H51" s="2" t="s">
        <v>21</v>
      </c>
      <c r="I51" s="19"/>
      <c r="J51" s="19"/>
      <c r="K51" s="19"/>
      <c r="L51" s="19"/>
      <c r="M51" s="19"/>
      <c r="N51" s="19"/>
    </row>
    <row r="52" spans="1:14" s="1" customFormat="1" ht="13.8" x14ac:dyDescent="0.25">
      <c r="A52" s="20" t="s">
        <v>17</v>
      </c>
      <c r="B52" s="21">
        <f>B47+B50</f>
        <v>0</v>
      </c>
      <c r="C52" s="21">
        <f t="shared" ref="C52:G52" si="6">C47+C50</f>
        <v>0</v>
      </c>
      <c r="D52" s="21">
        <f t="shared" si="6"/>
        <v>0</v>
      </c>
      <c r="E52" s="21">
        <f t="shared" si="6"/>
        <v>0</v>
      </c>
      <c r="F52" s="21">
        <f t="shared" si="6"/>
        <v>0</v>
      </c>
      <c r="G52" s="21">
        <f t="shared" si="6"/>
        <v>0</v>
      </c>
      <c r="H52" s="20" t="s">
        <v>22</v>
      </c>
      <c r="I52" s="21">
        <f>SUM(I47:I51)</f>
        <v>0</v>
      </c>
      <c r="J52" s="21">
        <f t="shared" ref="J52:N52" si="7">SUM(J47:J51)</f>
        <v>0</v>
      </c>
      <c r="K52" s="21">
        <f t="shared" si="7"/>
        <v>0</v>
      </c>
      <c r="L52" s="21">
        <f t="shared" si="7"/>
        <v>0</v>
      </c>
      <c r="M52" s="21">
        <f t="shared" si="7"/>
        <v>0</v>
      </c>
      <c r="N52" s="21">
        <f t="shared" si="7"/>
        <v>0</v>
      </c>
    </row>
    <row r="53" spans="1:14" s="1" customFormat="1" ht="13.8" x14ac:dyDescent="0.25">
      <c r="H53" s="6" t="s">
        <v>23</v>
      </c>
      <c r="I53" s="5" t="str">
        <f>IF(B52=I52,"Ok","Déséquilibré")</f>
        <v>Ok</v>
      </c>
      <c r="J53" s="5" t="str">
        <f>IF(C52=J52,"Ok","Déséquilibré")</f>
        <v>Ok</v>
      </c>
      <c r="K53" s="5" t="str">
        <f t="shared" ref="K53:N53" si="8">IF(D52=K52,"Ok","Déséquilibré")</f>
        <v>Ok</v>
      </c>
      <c r="L53" s="5" t="str">
        <f t="shared" si="8"/>
        <v>Ok</v>
      </c>
      <c r="M53" s="5" t="str">
        <f t="shared" si="8"/>
        <v>Ok</v>
      </c>
      <c r="N53" s="5" t="str">
        <f t="shared" si="8"/>
        <v>Ok</v>
      </c>
    </row>
    <row r="54" spans="1:14" s="1" customFormat="1" ht="13.8" x14ac:dyDescent="0.25"/>
    <row r="55" spans="1:14" s="1" customFormat="1" ht="13.8" x14ac:dyDescent="0.25"/>
    <row r="56" spans="1:14" s="1" customFormat="1" ht="13.8" x14ac:dyDescent="0.25"/>
    <row r="57" spans="1:14" s="1" customFormat="1" ht="13.8" x14ac:dyDescent="0.25"/>
    <row r="58" spans="1:14" s="1" customFormat="1" ht="13.8" x14ac:dyDescent="0.25"/>
    <row r="59" spans="1:14" s="1" customFormat="1" ht="13.8" x14ac:dyDescent="0.25"/>
    <row r="60" spans="1:14" s="1" customFormat="1" ht="13.8" x14ac:dyDescent="0.25"/>
    <row r="61" spans="1:14" s="1" customFormat="1" ht="13.8" x14ac:dyDescent="0.25"/>
    <row r="62" spans="1:14" s="1" customFormat="1" ht="13.8" x14ac:dyDescent="0.25"/>
    <row r="63" spans="1:14" s="1" customFormat="1" ht="13.8" x14ac:dyDescent="0.25"/>
    <row r="64" spans="1:14" s="1" customFormat="1" ht="13.8" x14ac:dyDescent="0.25"/>
    <row r="65" s="1" customFormat="1" ht="13.8" x14ac:dyDescent="0.25"/>
    <row r="66" s="1" customFormat="1" ht="13.8" x14ac:dyDescent="0.25"/>
    <row r="67" s="1" customFormat="1" ht="13.8" x14ac:dyDescent="0.25"/>
    <row r="68" s="1" customFormat="1" ht="13.8" x14ac:dyDescent="0.25"/>
    <row r="69" s="1" customFormat="1" ht="13.8" x14ac:dyDescent="0.25"/>
  </sheetData>
  <mergeCells count="5">
    <mergeCell ref="H45:N45"/>
    <mergeCell ref="H18:N18"/>
    <mergeCell ref="A18:G18"/>
    <mergeCell ref="A45:G45"/>
    <mergeCell ref="B4:H4"/>
  </mergeCells>
  <phoneticPr fontId="41" type="noConversion"/>
  <printOptions horizontalCentered="1"/>
  <pageMargins left="0.23622047244094491" right="0.23622047244094491" top="0.19685039370078741" bottom="0.19685039370078741" header="0.31496062992125984" footer="0.31496062992125984"/>
  <pageSetup paperSize="9" orientation="landscape"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B3145-5A10-4982-9A27-6475552CA213}">
  <sheetPr>
    <tabColor rgb="FFC00000"/>
    <pageSetUpPr fitToPage="1"/>
  </sheetPr>
  <dimension ref="A2:Q111"/>
  <sheetViews>
    <sheetView showGridLines="0" topLeftCell="A83" zoomScaleNormal="100" workbookViewId="0">
      <selection activeCell="B90" sqref="B90:N90"/>
    </sheetView>
  </sheetViews>
  <sheetFormatPr baseColWidth="10" defaultRowHeight="14.4" x14ac:dyDescent="0.3"/>
  <cols>
    <col min="1" max="1" width="16.77734375" customWidth="1"/>
    <col min="2" max="2" width="31.6640625" customWidth="1"/>
    <col min="3" max="3" width="11.5546875" customWidth="1"/>
    <col min="5" max="5" width="9.33203125" customWidth="1"/>
    <col min="7" max="7" width="9.33203125" customWidth="1"/>
    <col min="9" max="9" width="9.33203125" customWidth="1"/>
    <col min="11" max="11" width="9.33203125" customWidth="1"/>
    <col min="13" max="13" width="9.33203125" customWidth="1"/>
    <col min="15" max="15" width="3.109375" customWidth="1"/>
    <col min="16" max="16" width="29" customWidth="1"/>
    <col min="17" max="17" width="4.21875" customWidth="1"/>
  </cols>
  <sheetData>
    <row r="2" spans="1:17" ht="27.6" x14ac:dyDescent="0.45">
      <c r="B2" s="259" t="s">
        <v>45</v>
      </c>
      <c r="C2" s="259"/>
      <c r="D2" s="259"/>
      <c r="E2" s="259"/>
      <c r="F2" s="259"/>
      <c r="G2" s="259"/>
      <c r="H2" s="259"/>
      <c r="I2" s="259"/>
      <c r="J2" s="259"/>
      <c r="K2" s="259"/>
      <c r="L2" s="259"/>
      <c r="M2" s="259"/>
      <c r="N2" s="259"/>
      <c r="O2" s="259"/>
      <c r="P2" s="259"/>
      <c r="Q2" s="259"/>
    </row>
    <row r="3" spans="1:17" s="1" customFormat="1" ht="13.8" x14ac:dyDescent="0.25"/>
    <row r="4" spans="1:17" s="1" customFormat="1" ht="13.8" x14ac:dyDescent="0.25"/>
    <row r="5" spans="1:17" s="1" customFormat="1" ht="13.8" x14ac:dyDescent="0.25">
      <c r="A5" s="40" t="s">
        <v>46</v>
      </c>
      <c r="B5" s="41" t="str">
        <f>'Saisie des données éco'!B6</f>
        <v>Nom de la structure</v>
      </c>
      <c r="C5" s="39"/>
      <c r="D5" s="39"/>
    </row>
    <row r="6" spans="1:17" s="1" customFormat="1" ht="13.8" x14ac:dyDescent="0.25">
      <c r="A6" s="40"/>
      <c r="B6" s="41"/>
      <c r="C6" s="39"/>
      <c r="D6" s="39"/>
    </row>
    <row r="7" spans="1:17" s="1" customFormat="1" ht="13.8" customHeight="1" x14ac:dyDescent="0.25">
      <c r="A7" s="55"/>
      <c r="B7" s="56"/>
      <c r="C7" s="56"/>
      <c r="D7" s="56"/>
      <c r="E7" s="57"/>
      <c r="F7" s="57"/>
      <c r="G7" s="57"/>
      <c r="H7" s="57"/>
      <c r="I7" s="57"/>
      <c r="J7" s="57"/>
      <c r="K7" s="57"/>
      <c r="L7" s="57"/>
      <c r="M7" s="57"/>
      <c r="N7" s="57"/>
      <c r="O7" s="57"/>
      <c r="P7" s="57"/>
      <c r="Q7" s="57"/>
    </row>
    <row r="8" spans="1:17" s="1" customFormat="1" ht="20.399999999999999" customHeight="1" x14ac:dyDescent="0.35">
      <c r="A8" s="55"/>
      <c r="B8" s="60" t="s">
        <v>51</v>
      </c>
      <c r="C8" s="56"/>
      <c r="D8" s="56"/>
      <c r="E8" s="57"/>
      <c r="F8" s="57"/>
      <c r="G8" s="57"/>
      <c r="H8" s="57"/>
      <c r="I8" s="57"/>
      <c r="J8" s="57"/>
      <c r="K8" s="57"/>
      <c r="L8" s="57"/>
      <c r="M8" s="57"/>
      <c r="N8" s="57"/>
      <c r="O8" s="57"/>
      <c r="P8" s="257" t="s">
        <v>104</v>
      </c>
      <c r="Q8" s="57"/>
    </row>
    <row r="9" spans="1:17" s="1" customFormat="1" ht="13.8" customHeight="1" x14ac:dyDescent="0.25">
      <c r="A9" s="55"/>
      <c r="B9" s="56"/>
      <c r="C9" s="56"/>
      <c r="D9" s="56"/>
      <c r="E9" s="57"/>
      <c r="F9" s="57"/>
      <c r="G9" s="57"/>
      <c r="H9" s="57"/>
      <c r="I9" s="57"/>
      <c r="J9" s="57"/>
      <c r="K9" s="57"/>
      <c r="L9" s="57"/>
      <c r="M9" s="57"/>
      <c r="N9" s="57"/>
      <c r="O9" s="57"/>
      <c r="P9" s="257"/>
      <c r="Q9" s="57"/>
    </row>
    <row r="10" spans="1:17" s="1" customFormat="1" ht="27.6" customHeight="1" x14ac:dyDescent="0.25">
      <c r="A10" s="58"/>
      <c r="B10" s="61" t="s">
        <v>47</v>
      </c>
      <c r="C10" s="183" t="s">
        <v>117</v>
      </c>
      <c r="D10" s="61">
        <f>'Saisie des données éco'!B7</f>
        <v>2023</v>
      </c>
      <c r="E10" s="62" t="s">
        <v>49</v>
      </c>
      <c r="F10" s="61">
        <f>D10-1</f>
        <v>2022</v>
      </c>
      <c r="G10" s="62" t="s">
        <v>50</v>
      </c>
      <c r="H10" s="61">
        <f>D10-2</f>
        <v>2021</v>
      </c>
      <c r="I10" s="62" t="s">
        <v>50</v>
      </c>
      <c r="J10" s="61">
        <f>F10-2</f>
        <v>2020</v>
      </c>
      <c r="K10" s="62" t="s">
        <v>50</v>
      </c>
      <c r="L10" s="61">
        <f>H10-2</f>
        <v>2019</v>
      </c>
      <c r="M10" s="62" t="s">
        <v>50</v>
      </c>
      <c r="N10" s="61">
        <f>J10-2</f>
        <v>2018</v>
      </c>
      <c r="O10" s="59"/>
      <c r="P10" s="257"/>
      <c r="Q10" s="57"/>
    </row>
    <row r="11" spans="1:17" s="1" customFormat="1" ht="13.8" x14ac:dyDescent="0.25">
      <c r="A11" s="58"/>
      <c r="B11" s="64" t="s">
        <v>5</v>
      </c>
      <c r="C11" s="67">
        <v>-1500</v>
      </c>
      <c r="D11" s="90">
        <f>'Saisie des données éco'!I26-'Saisie des données éco'!B26</f>
        <v>0</v>
      </c>
      <c r="E11" s="91" t="e">
        <f>(D11-F11)/F11</f>
        <v>#DIV/0!</v>
      </c>
      <c r="F11" s="66">
        <f>'Saisie des données éco'!J26-'Saisie des données éco'!C26</f>
        <v>0</v>
      </c>
      <c r="G11" s="65" t="e">
        <f>(F11-H11)/H11</f>
        <v>#DIV/0!</v>
      </c>
      <c r="H11" s="66">
        <f>'Saisie des données éco'!K26-'Saisie des données éco'!D26</f>
        <v>0</v>
      </c>
      <c r="I11" s="65" t="e">
        <f>(H11-J11)/J11</f>
        <v>#DIV/0!</v>
      </c>
      <c r="J11" s="66">
        <f>'Saisie des données éco'!L26-'Saisie des données éco'!E26</f>
        <v>0</v>
      </c>
      <c r="K11" s="65" t="e">
        <f>(J11-L11)/L11</f>
        <v>#DIV/0!</v>
      </c>
      <c r="L11" s="66">
        <f>'Saisie des données éco'!M26-'Saisie des données éco'!F26</f>
        <v>0</v>
      </c>
      <c r="M11" s="65" t="e">
        <f>(L11-N11)/N11</f>
        <v>#DIV/0!</v>
      </c>
      <c r="N11" s="66">
        <f>'Saisie des données éco'!N26-'Saisie des données éco'!G26</f>
        <v>0</v>
      </c>
      <c r="O11" s="59"/>
      <c r="P11" s="257"/>
      <c r="Q11" s="57"/>
    </row>
    <row r="12" spans="1:17" s="1" customFormat="1" ht="13.8" x14ac:dyDescent="0.25">
      <c r="A12" s="58"/>
      <c r="B12" s="64" t="s">
        <v>6</v>
      </c>
      <c r="C12" s="67">
        <v>125</v>
      </c>
      <c r="D12" s="90">
        <f>'Saisie des données éco'!I27-'Saisie des données éco'!B27</f>
        <v>0</v>
      </c>
      <c r="E12" s="91" t="e">
        <f>(D12-F12)/F12</f>
        <v>#DIV/0!</v>
      </c>
      <c r="F12" s="66">
        <f>'Saisie des données éco'!J27-'Saisie des données éco'!C27</f>
        <v>0</v>
      </c>
      <c r="G12" s="65" t="e">
        <f>(F12-H12)/H12</f>
        <v>#DIV/0!</v>
      </c>
      <c r="H12" s="66">
        <f>'Saisie des données éco'!K27-'Saisie des données éco'!D27</f>
        <v>0</v>
      </c>
      <c r="I12" s="65" t="e">
        <f>(H12-J12)/J12</f>
        <v>#DIV/0!</v>
      </c>
      <c r="J12" s="66">
        <f>'Saisie des données éco'!L27-'Saisie des données éco'!E27</f>
        <v>0</v>
      </c>
      <c r="K12" s="65" t="e">
        <f>(J12-L12)/L12</f>
        <v>#DIV/0!</v>
      </c>
      <c r="L12" s="66">
        <f>'Saisie des données éco'!M27-'Saisie des données éco'!F27</f>
        <v>0</v>
      </c>
      <c r="M12" s="65" t="e">
        <f>(L12-N12)/N12</f>
        <v>#DIV/0!</v>
      </c>
      <c r="N12" s="66">
        <f>'Saisie des données éco'!N27-'Saisie des données éco'!G27</f>
        <v>0</v>
      </c>
      <c r="O12" s="59"/>
      <c r="P12" s="257"/>
      <c r="Q12" s="57"/>
    </row>
    <row r="13" spans="1:17" s="1" customFormat="1" ht="13.8" x14ac:dyDescent="0.25">
      <c r="A13" s="58"/>
      <c r="B13" s="64" t="s">
        <v>7</v>
      </c>
      <c r="C13" s="67">
        <v>13000</v>
      </c>
      <c r="D13" s="90">
        <f>'Saisie des données éco'!I28-'Saisie des données éco'!B28</f>
        <v>0</v>
      </c>
      <c r="E13" s="91" t="e">
        <f>(D13-F13)/F13</f>
        <v>#DIV/0!</v>
      </c>
      <c r="F13" s="66">
        <f>'Saisie des données éco'!J28-'Saisie des données éco'!C28</f>
        <v>0</v>
      </c>
      <c r="G13" s="65" t="e">
        <f>(F13-H13)/H13</f>
        <v>#DIV/0!</v>
      </c>
      <c r="H13" s="66">
        <f>'Saisie des données éco'!K28-'Saisie des données éco'!D28</f>
        <v>0</v>
      </c>
      <c r="I13" s="65" t="e">
        <f>(H13-J13)/J13</f>
        <v>#DIV/0!</v>
      </c>
      <c r="J13" s="66">
        <f>'Saisie des données éco'!L28-'Saisie des données éco'!E28</f>
        <v>0</v>
      </c>
      <c r="K13" s="65" t="e">
        <f>(J13-L13)/L13</f>
        <v>#DIV/0!</v>
      </c>
      <c r="L13" s="66">
        <f>'Saisie des données éco'!M28-'Saisie des données éco'!F28</f>
        <v>0</v>
      </c>
      <c r="M13" s="65" t="e">
        <f>(L13-N13)/N13</f>
        <v>#DIV/0!</v>
      </c>
      <c r="N13" s="66">
        <f>'Saisie des données éco'!N28-'Saisie des données éco'!G28</f>
        <v>0</v>
      </c>
      <c r="O13" s="59"/>
      <c r="P13" s="257"/>
      <c r="Q13" s="57"/>
    </row>
    <row r="14" spans="1:17" s="1" customFormat="1" ht="13.8" customHeight="1" x14ac:dyDescent="0.25">
      <c r="A14" s="55"/>
      <c r="B14" s="89" t="s">
        <v>8</v>
      </c>
      <c r="C14" s="67">
        <v>11625</v>
      </c>
      <c r="D14" s="90">
        <f>'Saisie des données éco'!B33</f>
        <v>0</v>
      </c>
      <c r="E14" s="91" t="e">
        <f>(D14-F14)/F14</f>
        <v>#DIV/0!</v>
      </c>
      <c r="F14" s="66">
        <f>'Saisie des données éco'!C33</f>
        <v>0</v>
      </c>
      <c r="G14" s="65" t="e">
        <f>(F14-H14)/H14</f>
        <v>#DIV/0!</v>
      </c>
      <c r="H14" s="66">
        <f>'Saisie des données éco'!D33</f>
        <v>0</v>
      </c>
      <c r="I14" s="65" t="e">
        <f>(H14-J14)/J14</f>
        <v>#DIV/0!</v>
      </c>
      <c r="J14" s="66">
        <f>'Saisie des données éco'!E33</f>
        <v>0</v>
      </c>
      <c r="K14" s="65" t="e">
        <f>(J14-L14)/L14</f>
        <v>#DIV/0!</v>
      </c>
      <c r="L14" s="66">
        <f>'Saisie des données éco'!F33</f>
        <v>0</v>
      </c>
      <c r="M14" s="65" t="e">
        <f>(L14-N14)/N14</f>
        <v>#DIV/0!</v>
      </c>
      <c r="N14" s="66">
        <f>'Saisie des données éco'!G33</f>
        <v>0</v>
      </c>
      <c r="O14" s="57"/>
      <c r="P14" s="257"/>
      <c r="Q14" s="57"/>
    </row>
    <row r="15" spans="1:17" s="1" customFormat="1" ht="13.8" customHeight="1" x14ac:dyDescent="0.25">
      <c r="A15" s="55"/>
      <c r="B15" s="56"/>
      <c r="C15" s="56"/>
      <c r="D15" s="56"/>
      <c r="E15" s="57"/>
      <c r="F15" s="57"/>
      <c r="G15" s="57"/>
      <c r="H15" s="57"/>
      <c r="I15" s="57"/>
      <c r="J15" s="57"/>
      <c r="K15" s="57"/>
      <c r="L15" s="57"/>
      <c r="M15" s="57"/>
      <c r="N15" s="57"/>
      <c r="O15" s="57"/>
      <c r="P15" s="257"/>
      <c r="Q15" s="57"/>
    </row>
    <row r="16" spans="1:17" s="1" customFormat="1" ht="79.8" customHeight="1" x14ac:dyDescent="0.25">
      <c r="A16" s="55"/>
      <c r="B16" s="260" t="s">
        <v>56</v>
      </c>
      <c r="C16" s="260"/>
      <c r="D16" s="260"/>
      <c r="E16" s="260"/>
      <c r="F16" s="260"/>
      <c r="G16" s="260"/>
      <c r="H16" s="260"/>
      <c r="I16" s="260"/>
      <c r="J16" s="260"/>
      <c r="K16" s="260"/>
      <c r="L16" s="260"/>
      <c r="M16" s="260"/>
      <c r="N16" s="260"/>
      <c r="O16" s="57"/>
      <c r="P16" s="257"/>
      <c r="Q16" s="57"/>
    </row>
    <row r="17" spans="1:17" s="1" customFormat="1" ht="13.8" x14ac:dyDescent="0.25">
      <c r="A17" s="38"/>
      <c r="B17" s="39"/>
      <c r="C17" s="39"/>
      <c r="D17" s="39"/>
    </row>
    <row r="18" spans="1:17" s="1" customFormat="1" ht="13.8" x14ac:dyDescent="0.25">
      <c r="A18" s="163"/>
      <c r="B18" s="164"/>
      <c r="C18" s="164"/>
      <c r="D18" s="164"/>
      <c r="E18" s="164"/>
      <c r="F18" s="164"/>
      <c r="G18" s="164"/>
      <c r="H18" s="164"/>
      <c r="I18" s="164"/>
      <c r="J18" s="164"/>
      <c r="K18" s="164"/>
      <c r="L18" s="164"/>
      <c r="M18" s="164"/>
      <c r="N18" s="164"/>
      <c r="O18" s="163"/>
      <c r="P18" s="165"/>
      <c r="Q18" s="163"/>
    </row>
    <row r="19" spans="1:17" s="1" customFormat="1" ht="13.8" x14ac:dyDescent="0.25">
      <c r="A19" s="163"/>
      <c r="B19" s="174"/>
      <c r="C19" s="175">
        <f>N10</f>
        <v>2018</v>
      </c>
      <c r="D19" s="175">
        <f>L10</f>
        <v>2019</v>
      </c>
      <c r="E19" s="175">
        <f>J10</f>
        <v>2020</v>
      </c>
      <c r="F19" s="175">
        <f>H10</f>
        <v>2021</v>
      </c>
      <c r="G19" s="175">
        <f>F10</f>
        <v>2022</v>
      </c>
      <c r="H19" s="175">
        <f>D10</f>
        <v>2023</v>
      </c>
      <c r="I19" s="164"/>
      <c r="J19" s="164"/>
      <c r="K19" s="164"/>
      <c r="L19" s="164"/>
      <c r="M19" s="164"/>
      <c r="N19" s="164"/>
      <c r="O19" s="163"/>
      <c r="P19" s="165"/>
      <c r="Q19" s="163"/>
    </row>
    <row r="20" spans="1:17" s="1" customFormat="1" ht="13.8" x14ac:dyDescent="0.25">
      <c r="A20" s="163"/>
      <c r="B20" s="174" t="s">
        <v>80</v>
      </c>
      <c r="C20" s="176">
        <f>'Saisie des données éco'!N20</f>
        <v>0</v>
      </c>
      <c r="D20" s="176">
        <f>'Saisie des données éco'!M20</f>
        <v>0</v>
      </c>
      <c r="E20" s="176">
        <f>'Saisie des données éco'!L20</f>
        <v>0</v>
      </c>
      <c r="F20" s="176">
        <f>'Saisie des données éco'!K20</f>
        <v>0</v>
      </c>
      <c r="G20" s="176">
        <f>'Saisie des données éco'!J20</f>
        <v>0</v>
      </c>
      <c r="H20" s="176">
        <f>'Saisie des données éco'!I20</f>
        <v>0</v>
      </c>
      <c r="I20" s="164"/>
      <c r="J20" s="164"/>
      <c r="K20" s="164"/>
      <c r="L20" s="164"/>
      <c r="M20" s="164"/>
      <c r="N20" s="164"/>
      <c r="O20" s="163"/>
      <c r="P20" s="165"/>
      <c r="Q20" s="163"/>
    </row>
    <row r="21" spans="1:17" s="1" customFormat="1" ht="13.8" x14ac:dyDescent="0.25">
      <c r="A21" s="163"/>
      <c r="B21" s="174" t="s">
        <v>3</v>
      </c>
      <c r="C21" s="176">
        <f>'Saisie des données éco'!G21+'Saisie des données éco'!G22+'Saisie des données éco'!G23</f>
        <v>0</v>
      </c>
      <c r="D21" s="176">
        <f>'Saisie des données éco'!F21+'Saisie des données éco'!F22+'Saisie des données éco'!F23</f>
        <v>0</v>
      </c>
      <c r="E21" s="176">
        <f>'Saisie des données éco'!E21+'Saisie des données éco'!E22+'Saisie des données éco'!E23</f>
        <v>0</v>
      </c>
      <c r="F21" s="176">
        <f>'Saisie des données éco'!D21+'Saisie des données éco'!D22+'Saisie des données éco'!D23</f>
        <v>0</v>
      </c>
      <c r="G21" s="176">
        <f>'Saisie des données éco'!C21+'Saisie des données éco'!C22+'Saisie des données éco'!C23</f>
        <v>0</v>
      </c>
      <c r="H21" s="176">
        <f>'Saisie des données éco'!B21+'Saisie des données éco'!B22+'Saisie des données éco'!B23</f>
        <v>0</v>
      </c>
      <c r="I21" s="164"/>
      <c r="J21" s="164"/>
      <c r="K21" s="164"/>
      <c r="L21" s="164"/>
      <c r="M21" s="164"/>
      <c r="N21" s="164"/>
      <c r="O21" s="163"/>
      <c r="P21" s="165"/>
      <c r="Q21" s="163"/>
    </row>
    <row r="22" spans="1:17" s="1" customFormat="1" ht="13.8" x14ac:dyDescent="0.25">
      <c r="A22" s="163"/>
      <c r="B22" s="174" t="s">
        <v>2</v>
      </c>
      <c r="C22" s="176">
        <f>'Saisie des données éco'!G20</f>
        <v>0</v>
      </c>
      <c r="D22" s="176">
        <f>'Saisie des données éco'!F20</f>
        <v>0</v>
      </c>
      <c r="E22" s="176">
        <f>'Saisie des données éco'!E20</f>
        <v>0</v>
      </c>
      <c r="F22" s="176">
        <f>'Saisie des données éco'!D20</f>
        <v>0</v>
      </c>
      <c r="G22" s="176">
        <f>'Saisie des données éco'!C20</f>
        <v>0</v>
      </c>
      <c r="H22" s="176">
        <f>'Saisie des données éco'!B20</f>
        <v>0</v>
      </c>
      <c r="I22" s="164"/>
      <c r="J22" s="164"/>
      <c r="K22" s="164"/>
      <c r="L22" s="164"/>
      <c r="M22" s="164"/>
      <c r="N22" s="164"/>
      <c r="O22" s="163"/>
      <c r="P22" s="165"/>
      <c r="Q22" s="163"/>
    </row>
    <row r="23" spans="1:17" s="1" customFormat="1" ht="13.8" x14ac:dyDescent="0.25">
      <c r="A23" s="163"/>
      <c r="B23" s="164"/>
      <c r="C23" s="164"/>
      <c r="D23" s="164"/>
      <c r="E23" s="163"/>
      <c r="F23" s="163"/>
      <c r="G23" s="164"/>
      <c r="H23" s="164"/>
      <c r="I23" s="164"/>
      <c r="J23" s="164"/>
      <c r="K23" s="164"/>
      <c r="L23" s="164"/>
      <c r="M23" s="164"/>
      <c r="N23" s="164"/>
      <c r="O23" s="163"/>
      <c r="P23" s="165"/>
      <c r="Q23" s="163"/>
    </row>
    <row r="24" spans="1:17" s="1" customFormat="1" ht="13.8" x14ac:dyDescent="0.25">
      <c r="A24" s="163"/>
      <c r="B24" s="168"/>
      <c r="C24" s="168"/>
      <c r="D24" s="168"/>
      <c r="E24" s="169"/>
      <c r="F24" s="169"/>
      <c r="G24" s="164"/>
      <c r="H24" s="164"/>
      <c r="I24" s="164"/>
      <c r="J24" s="164"/>
      <c r="K24" s="164"/>
      <c r="L24" s="164"/>
      <c r="M24" s="164"/>
      <c r="N24" s="164"/>
      <c r="O24" s="163"/>
      <c r="P24" s="165"/>
      <c r="Q24" s="163"/>
    </row>
    <row r="25" spans="1:17" s="1" customFormat="1" ht="13.8" x14ac:dyDescent="0.25">
      <c r="A25" s="163"/>
      <c r="B25" s="168"/>
      <c r="C25" s="168"/>
      <c r="D25" s="168"/>
      <c r="E25" s="169"/>
      <c r="F25" s="169"/>
      <c r="G25" s="164"/>
      <c r="H25" s="164"/>
      <c r="I25" s="164"/>
      <c r="J25" s="164"/>
      <c r="K25" s="164"/>
      <c r="L25" s="164"/>
      <c r="M25" s="164"/>
      <c r="N25" s="164"/>
      <c r="O25" s="163"/>
      <c r="P25" s="165"/>
      <c r="Q25" s="163"/>
    </row>
    <row r="26" spans="1:17" s="1" customFormat="1" ht="13.8" x14ac:dyDescent="0.25">
      <c r="A26" s="163"/>
      <c r="B26" s="164"/>
      <c r="C26" s="164"/>
      <c r="D26" s="164"/>
      <c r="E26" s="163"/>
      <c r="F26" s="163"/>
      <c r="G26" s="164"/>
      <c r="H26" s="164"/>
      <c r="I26" s="164"/>
      <c r="J26" s="164"/>
      <c r="K26" s="164"/>
      <c r="L26" s="164"/>
      <c r="M26" s="164"/>
      <c r="N26" s="164"/>
      <c r="O26" s="163"/>
      <c r="P26" s="165"/>
      <c r="Q26" s="163"/>
    </row>
    <row r="27" spans="1:17" s="1" customFormat="1" ht="13.8" x14ac:dyDescent="0.25">
      <c r="A27" s="163"/>
      <c r="B27" s="164"/>
      <c r="C27" s="164"/>
      <c r="D27" s="164"/>
      <c r="E27" s="164"/>
      <c r="F27" s="164"/>
      <c r="G27" s="164"/>
      <c r="H27" s="164"/>
      <c r="I27" s="164"/>
      <c r="J27" s="164"/>
      <c r="K27" s="164"/>
      <c r="L27" s="164"/>
      <c r="M27" s="164"/>
      <c r="N27" s="164"/>
      <c r="O27" s="163"/>
      <c r="P27" s="165"/>
      <c r="Q27" s="163"/>
    </row>
    <row r="28" spans="1:17" s="1" customFormat="1" ht="13.8" x14ac:dyDescent="0.25">
      <c r="A28" s="163"/>
      <c r="B28" s="164"/>
      <c r="C28" s="164"/>
      <c r="D28" s="164"/>
      <c r="E28" s="164"/>
      <c r="F28" s="164"/>
      <c r="G28" s="164"/>
      <c r="H28" s="164"/>
      <c r="I28" s="164"/>
      <c r="J28" s="164"/>
      <c r="K28" s="164"/>
      <c r="L28" s="164"/>
      <c r="M28" s="164"/>
      <c r="N28" s="164"/>
      <c r="O28" s="163"/>
      <c r="P28" s="165"/>
      <c r="Q28" s="163"/>
    </row>
    <row r="29" spans="1:17" s="1" customFormat="1" ht="13.8" x14ac:dyDescent="0.25">
      <c r="A29" s="163"/>
      <c r="B29" s="164"/>
      <c r="C29" s="164"/>
      <c r="D29" s="164"/>
      <c r="E29" s="164"/>
      <c r="F29" s="164"/>
      <c r="G29" s="164"/>
      <c r="H29" s="164"/>
      <c r="I29" s="164"/>
      <c r="J29" s="164"/>
      <c r="K29" s="164"/>
      <c r="L29" s="164"/>
      <c r="M29" s="164"/>
      <c r="N29" s="164"/>
      <c r="O29" s="163"/>
      <c r="P29" s="165"/>
      <c r="Q29" s="163"/>
    </row>
    <row r="30" spans="1:17" s="1" customFormat="1" ht="13.8" x14ac:dyDescent="0.25">
      <c r="A30" s="163"/>
      <c r="B30" s="164"/>
      <c r="C30" s="164"/>
      <c r="D30" s="164"/>
      <c r="E30" s="164"/>
      <c r="F30" s="164"/>
      <c r="G30" s="164"/>
      <c r="H30" s="164"/>
      <c r="I30" s="164"/>
      <c r="J30" s="164"/>
      <c r="K30" s="164"/>
      <c r="L30" s="164"/>
      <c r="M30" s="164"/>
      <c r="N30" s="164"/>
      <c r="O30" s="163"/>
      <c r="P30" s="165"/>
      <c r="Q30" s="163"/>
    </row>
    <row r="31" spans="1:17" s="1" customFormat="1" ht="13.8" x14ac:dyDescent="0.25">
      <c r="A31" s="163"/>
      <c r="B31" s="164"/>
      <c r="C31" s="164"/>
      <c r="D31" s="164"/>
      <c r="E31" s="164"/>
      <c r="F31" s="164"/>
      <c r="G31" s="164"/>
      <c r="H31" s="164"/>
      <c r="I31" s="164"/>
      <c r="J31" s="164"/>
      <c r="K31" s="164"/>
      <c r="L31" s="164"/>
      <c r="M31" s="164"/>
      <c r="N31" s="164"/>
      <c r="O31" s="163"/>
      <c r="P31" s="165"/>
      <c r="Q31" s="163"/>
    </row>
    <row r="32" spans="1:17" s="1" customFormat="1" ht="13.8" x14ac:dyDescent="0.25">
      <c r="A32" s="163"/>
      <c r="B32" s="164"/>
      <c r="C32" s="164"/>
      <c r="D32" s="164"/>
      <c r="E32" s="164"/>
      <c r="F32" s="164"/>
      <c r="G32" s="164"/>
      <c r="H32" s="164"/>
      <c r="I32" s="164"/>
      <c r="J32" s="164"/>
      <c r="K32" s="164"/>
      <c r="L32" s="164"/>
      <c r="M32" s="164"/>
      <c r="N32" s="164"/>
      <c r="O32" s="163"/>
      <c r="P32" s="165"/>
      <c r="Q32" s="163"/>
    </row>
    <row r="33" spans="1:17" s="1" customFormat="1" ht="13.8" x14ac:dyDescent="0.25">
      <c r="A33" s="38"/>
      <c r="B33" s="114"/>
      <c r="C33" s="114"/>
      <c r="D33" s="114"/>
      <c r="E33" s="114"/>
      <c r="F33" s="114"/>
      <c r="G33" s="114"/>
      <c r="H33" s="114"/>
      <c r="I33" s="114"/>
      <c r="J33" s="114"/>
      <c r="K33" s="114"/>
      <c r="L33" s="114"/>
      <c r="M33" s="114"/>
      <c r="N33" s="114"/>
      <c r="P33" s="162"/>
    </row>
    <row r="34" spans="1:17" s="1" customFormat="1" ht="8.4" customHeight="1" x14ac:dyDescent="0.25">
      <c r="A34" s="42"/>
      <c r="B34" s="43"/>
      <c r="C34" s="43"/>
      <c r="D34" s="43"/>
      <c r="E34" s="4"/>
      <c r="F34" s="4"/>
      <c r="G34" s="4"/>
      <c r="H34" s="4"/>
      <c r="I34" s="4"/>
      <c r="J34" s="4"/>
      <c r="K34" s="4"/>
      <c r="L34" s="4"/>
      <c r="M34" s="4"/>
      <c r="N34" s="4"/>
      <c r="O34" s="4"/>
      <c r="P34" s="4"/>
      <c r="Q34" s="4"/>
    </row>
    <row r="35" spans="1:17" s="1" customFormat="1" ht="20.399999999999999" x14ac:dyDescent="0.35">
      <c r="A35" s="42"/>
      <c r="B35" s="54" t="s">
        <v>82</v>
      </c>
      <c r="C35" s="43"/>
      <c r="D35" s="43"/>
      <c r="E35" s="4"/>
      <c r="F35" s="4"/>
      <c r="G35" s="4"/>
      <c r="H35" s="4"/>
      <c r="I35" s="4"/>
      <c r="J35" s="4"/>
      <c r="K35" s="4"/>
      <c r="L35" s="4"/>
      <c r="M35" s="4"/>
      <c r="N35" s="4"/>
      <c r="O35" s="4"/>
      <c r="P35" s="4"/>
      <c r="Q35" s="4"/>
    </row>
    <row r="36" spans="1:17" s="1" customFormat="1" ht="13.8" customHeight="1" x14ac:dyDescent="0.25">
      <c r="A36" s="42"/>
      <c r="B36" s="43"/>
      <c r="C36" s="43"/>
      <c r="D36" s="43"/>
      <c r="E36" s="4"/>
      <c r="F36" s="4"/>
      <c r="G36" s="4"/>
      <c r="H36" s="4"/>
      <c r="I36" s="4"/>
      <c r="J36" s="4"/>
      <c r="K36" s="4"/>
      <c r="L36" s="4"/>
      <c r="M36" s="4"/>
      <c r="N36" s="4"/>
      <c r="O36" s="4"/>
      <c r="P36" s="4"/>
      <c r="Q36" s="4"/>
    </row>
    <row r="37" spans="1:17" s="48" customFormat="1" ht="27.6" x14ac:dyDescent="0.3">
      <c r="A37" s="46"/>
      <c r="B37" s="49" t="s">
        <v>47</v>
      </c>
      <c r="C37" s="184" t="s">
        <v>118</v>
      </c>
      <c r="D37" s="49">
        <f>'Saisie des données éco'!B7</f>
        <v>2023</v>
      </c>
      <c r="E37" s="50" t="s">
        <v>49</v>
      </c>
      <c r="F37" s="49">
        <f>D37-1</f>
        <v>2022</v>
      </c>
      <c r="G37" s="50" t="s">
        <v>50</v>
      </c>
      <c r="H37" s="49">
        <f>D37-2</f>
        <v>2021</v>
      </c>
      <c r="I37" s="50" t="s">
        <v>50</v>
      </c>
      <c r="J37" s="49">
        <f>F37-2</f>
        <v>2020</v>
      </c>
      <c r="K37" s="50" t="s">
        <v>50</v>
      </c>
      <c r="L37" s="49">
        <f>H37-2</f>
        <v>2019</v>
      </c>
      <c r="M37" s="50" t="s">
        <v>50</v>
      </c>
      <c r="N37" s="49">
        <f>J37-2</f>
        <v>2018</v>
      </c>
      <c r="O37" s="47"/>
      <c r="P37" s="258" t="s">
        <v>89</v>
      </c>
      <c r="Q37" s="47"/>
    </row>
    <row r="38" spans="1:17" s="1" customFormat="1" ht="13.8" customHeight="1" x14ac:dyDescent="0.25">
      <c r="A38" s="42"/>
      <c r="B38" s="51" t="s">
        <v>52</v>
      </c>
      <c r="C38" s="63">
        <f>C40-C39</f>
        <v>220552.83000000002</v>
      </c>
      <c r="D38" s="107">
        <f>'Saisie des données éco'!I20+'Saisie des données éco'!I22+'Saisie des données éco'!I23</f>
        <v>0</v>
      </c>
      <c r="E38" s="68" t="e">
        <f>(D38-F38)/F38</f>
        <v>#DIV/0!</v>
      </c>
      <c r="F38" s="53">
        <f>'Saisie des données éco'!J20+'Saisie des données éco'!J22+'Saisie des données éco'!J23</f>
        <v>0</v>
      </c>
      <c r="G38" s="52" t="e">
        <f>(F38-H38)/H38</f>
        <v>#DIV/0!</v>
      </c>
      <c r="H38" s="53">
        <f>'Saisie des données éco'!K20+'Saisie des données éco'!K22+'Saisie des données éco'!K23</f>
        <v>0</v>
      </c>
      <c r="I38" s="52" t="e">
        <f>(H38-J38)/J38</f>
        <v>#DIV/0!</v>
      </c>
      <c r="J38" s="53">
        <f>'Saisie des données éco'!L20+'Saisie des données éco'!L22+'Saisie des données éco'!L23</f>
        <v>0</v>
      </c>
      <c r="K38" s="52" t="e">
        <f>(J38-L38)/L38</f>
        <v>#DIV/0!</v>
      </c>
      <c r="L38" s="53">
        <f>'Saisie des données éco'!M20+'Saisie des données éco'!M22+'Saisie des données éco'!M23</f>
        <v>0</v>
      </c>
      <c r="M38" s="52" t="e">
        <f>(L38-N38)/N38</f>
        <v>#DIV/0!</v>
      </c>
      <c r="N38" s="53">
        <f>'Saisie des données éco'!N20+'Saisie des données éco'!N22+'Saisie des données éco'!N23</f>
        <v>0</v>
      </c>
      <c r="O38" s="4"/>
      <c r="P38" s="258"/>
      <c r="Q38" s="4"/>
    </row>
    <row r="39" spans="1:17" s="1" customFormat="1" ht="13.8" customHeight="1" x14ac:dyDescent="0.25">
      <c r="A39" s="42"/>
      <c r="B39" s="51" t="s">
        <v>53</v>
      </c>
      <c r="C39" s="63">
        <f>C40*0.13</f>
        <v>32956.17</v>
      </c>
      <c r="D39" s="107">
        <f>'Saisie des données éco'!I21</f>
        <v>0</v>
      </c>
      <c r="E39" s="68" t="e">
        <f t="shared" ref="E39" si="0">(D39-F39)/F39</f>
        <v>#DIV/0!</v>
      </c>
      <c r="F39" s="53">
        <f>'Saisie des données éco'!J21</f>
        <v>0</v>
      </c>
      <c r="G39" s="52" t="e">
        <f t="shared" ref="G39" si="1">(F39-H39)/H39</f>
        <v>#DIV/0!</v>
      </c>
      <c r="H39" s="53">
        <f>'Saisie des données éco'!K21</f>
        <v>0</v>
      </c>
      <c r="I39" s="52" t="e">
        <f>(H39-J39)/J39</f>
        <v>#DIV/0!</v>
      </c>
      <c r="J39" s="53">
        <f>'Saisie des données éco'!L21</f>
        <v>0</v>
      </c>
      <c r="K39" s="52" t="e">
        <f>(J39-L39)/L39</f>
        <v>#DIV/0!</v>
      </c>
      <c r="L39" s="53">
        <f>'Saisie des données éco'!M21</f>
        <v>0</v>
      </c>
      <c r="M39" s="52" t="e">
        <f>(L39-N39)/N39</f>
        <v>#DIV/0!</v>
      </c>
      <c r="N39" s="53">
        <f>'Saisie des données éco'!N21</f>
        <v>0</v>
      </c>
      <c r="O39" s="4"/>
      <c r="P39" s="258"/>
      <c r="Q39" s="4"/>
    </row>
    <row r="40" spans="1:17" s="1" customFormat="1" ht="13.8" customHeight="1" x14ac:dyDescent="0.25">
      <c r="A40" s="42"/>
      <c r="B40" s="69" t="s">
        <v>55</v>
      </c>
      <c r="C40" s="63">
        <v>253509</v>
      </c>
      <c r="D40" s="107">
        <f>D39+D38</f>
        <v>0</v>
      </c>
      <c r="E40" s="68" t="e">
        <f>(D40-F40)/F40</f>
        <v>#DIV/0!</v>
      </c>
      <c r="F40" s="71">
        <f>F39+F38</f>
        <v>0</v>
      </c>
      <c r="G40" s="52" t="e">
        <f>(F40-H40)/H40</f>
        <v>#DIV/0!</v>
      </c>
      <c r="H40" s="71">
        <f>H39+H38</f>
        <v>0</v>
      </c>
      <c r="I40" s="52" t="e">
        <f>(H40-J40)/J40</f>
        <v>#DIV/0!</v>
      </c>
      <c r="J40" s="71">
        <f>J39+J38</f>
        <v>0</v>
      </c>
      <c r="K40" s="52" t="e">
        <f>(J40-L40)/L40</f>
        <v>#DIV/0!</v>
      </c>
      <c r="L40" s="71">
        <f>L39+L38</f>
        <v>0</v>
      </c>
      <c r="M40" s="52" t="e">
        <f>(L40-N40)/N40</f>
        <v>#DIV/0!</v>
      </c>
      <c r="N40" s="71">
        <f>N39+N38</f>
        <v>0</v>
      </c>
      <c r="O40" s="4"/>
      <c r="P40" s="258"/>
      <c r="Q40" s="4"/>
    </row>
    <row r="41" spans="1:17" s="1" customFormat="1" ht="13.8" customHeight="1" x14ac:dyDescent="0.25">
      <c r="A41" s="42"/>
      <c r="B41" s="69" t="s">
        <v>54</v>
      </c>
      <c r="C41" s="70">
        <f>C39/C40</f>
        <v>0.13</v>
      </c>
      <c r="D41" s="108" t="e">
        <f>D39/D40</f>
        <v>#DIV/0!</v>
      </c>
      <c r="E41" s="68"/>
      <c r="F41" s="72" t="e">
        <f>F39/F40</f>
        <v>#DIV/0!</v>
      </c>
      <c r="G41" s="52"/>
      <c r="H41" s="72" t="e">
        <f>H39/H40</f>
        <v>#DIV/0!</v>
      </c>
      <c r="I41" s="52"/>
      <c r="J41" s="72" t="e">
        <f>J39/J40</f>
        <v>#DIV/0!</v>
      </c>
      <c r="K41" s="52"/>
      <c r="L41" s="72" t="e">
        <f>L39/L40</f>
        <v>#DIV/0!</v>
      </c>
      <c r="M41" s="52"/>
      <c r="N41" s="72" t="e">
        <f>N39/N40</f>
        <v>#DIV/0!</v>
      </c>
      <c r="O41" s="4"/>
      <c r="P41" s="258"/>
      <c r="Q41" s="4"/>
    </row>
    <row r="42" spans="1:17" s="1" customFormat="1" ht="13.8" customHeight="1" x14ac:dyDescent="0.25">
      <c r="A42" s="42"/>
      <c r="B42" s="43"/>
      <c r="C42" s="43"/>
      <c r="D42" s="43"/>
      <c r="E42" s="4"/>
      <c r="F42" s="4"/>
      <c r="G42" s="4"/>
      <c r="H42" s="4"/>
      <c r="I42" s="4"/>
      <c r="J42" s="4"/>
      <c r="K42" s="4"/>
      <c r="L42" s="4"/>
      <c r="M42" s="4"/>
      <c r="N42" s="4"/>
      <c r="O42" s="4"/>
      <c r="P42" s="96"/>
      <c r="Q42" s="4"/>
    </row>
    <row r="43" spans="1:17" s="1" customFormat="1" ht="46.8" customHeight="1" x14ac:dyDescent="0.25">
      <c r="A43" s="42"/>
      <c r="B43" s="261" t="s">
        <v>56</v>
      </c>
      <c r="C43" s="261"/>
      <c r="D43" s="261"/>
      <c r="E43" s="261"/>
      <c r="F43" s="261"/>
      <c r="G43" s="261"/>
      <c r="H43" s="261"/>
      <c r="I43" s="261"/>
      <c r="J43" s="261"/>
      <c r="K43" s="261"/>
      <c r="L43" s="261"/>
      <c r="M43" s="261"/>
      <c r="N43" s="261"/>
      <c r="O43" s="4"/>
      <c r="P43" s="96"/>
      <c r="Q43" s="4"/>
    </row>
    <row r="44" spans="1:17" s="1" customFormat="1" ht="13.8" customHeight="1" x14ac:dyDescent="0.25"/>
    <row r="45" spans="1:17" s="1" customFormat="1" ht="13.8" customHeight="1" x14ac:dyDescent="0.25">
      <c r="A45" s="98"/>
      <c r="B45" s="98"/>
      <c r="C45" s="98"/>
      <c r="D45" s="98"/>
      <c r="E45" s="98"/>
      <c r="F45" s="98"/>
      <c r="G45" s="98"/>
      <c r="H45" s="98"/>
      <c r="I45" s="98"/>
      <c r="J45" s="98"/>
      <c r="K45" s="98"/>
      <c r="L45" s="98"/>
      <c r="M45" s="98"/>
      <c r="N45" s="98"/>
      <c r="O45" s="98"/>
      <c r="P45" s="98"/>
      <c r="Q45" s="98"/>
    </row>
    <row r="46" spans="1:17" s="1" customFormat="1" ht="20.399999999999999" customHeight="1" x14ac:dyDescent="0.35">
      <c r="A46" s="98"/>
      <c r="B46" s="99" t="s">
        <v>62</v>
      </c>
      <c r="C46" s="98"/>
      <c r="D46" s="98"/>
      <c r="E46" s="98"/>
      <c r="F46" s="98"/>
      <c r="G46" s="98"/>
      <c r="H46" s="98"/>
      <c r="I46" s="98"/>
      <c r="J46" s="98"/>
      <c r="K46" s="98"/>
      <c r="L46" s="98"/>
      <c r="M46" s="98"/>
      <c r="N46" s="98"/>
      <c r="O46" s="98"/>
      <c r="P46" s="267" t="s">
        <v>107</v>
      </c>
      <c r="Q46" s="98"/>
    </row>
    <row r="47" spans="1:17" s="1" customFormat="1" ht="13.8" customHeight="1" x14ac:dyDescent="0.35">
      <c r="A47" s="98"/>
      <c r="B47" s="99"/>
      <c r="C47" s="98"/>
      <c r="D47" s="98"/>
      <c r="E47" s="98"/>
      <c r="F47" s="98"/>
      <c r="G47" s="98"/>
      <c r="H47" s="98"/>
      <c r="I47" s="98"/>
      <c r="J47" s="98"/>
      <c r="K47" s="98"/>
      <c r="L47" s="98"/>
      <c r="M47" s="98"/>
      <c r="N47" s="98"/>
      <c r="O47" s="98"/>
      <c r="P47" s="267"/>
      <c r="Q47" s="98"/>
    </row>
    <row r="48" spans="1:17" s="1" customFormat="1" ht="27.6" customHeight="1" x14ac:dyDescent="0.25">
      <c r="A48" s="98"/>
      <c r="B48" s="100" t="s">
        <v>47</v>
      </c>
      <c r="C48" s="185" t="s">
        <v>117</v>
      </c>
      <c r="D48" s="100">
        <f>'Saisie des données éco'!B7</f>
        <v>2023</v>
      </c>
      <c r="E48" s="101" t="s">
        <v>49</v>
      </c>
      <c r="F48" s="100">
        <f>D48-1</f>
        <v>2022</v>
      </c>
      <c r="G48" s="101" t="s">
        <v>50</v>
      </c>
      <c r="H48" s="100">
        <f>D48-2</f>
        <v>2021</v>
      </c>
      <c r="I48" s="101" t="s">
        <v>50</v>
      </c>
      <c r="J48" s="100">
        <f>F48-2</f>
        <v>2020</v>
      </c>
      <c r="K48" s="101" t="s">
        <v>50</v>
      </c>
      <c r="L48" s="100">
        <f>H48-2</f>
        <v>2019</v>
      </c>
      <c r="M48" s="101" t="s">
        <v>50</v>
      </c>
      <c r="N48" s="100">
        <f>J48-2</f>
        <v>2018</v>
      </c>
      <c r="O48" s="98"/>
      <c r="P48" s="267"/>
      <c r="Q48" s="98"/>
    </row>
    <row r="49" spans="1:17" s="1" customFormat="1" ht="13.8" x14ac:dyDescent="0.25">
      <c r="A49" s="98"/>
      <c r="B49" s="102" t="s">
        <v>2</v>
      </c>
      <c r="C49" s="182">
        <v>63377</v>
      </c>
      <c r="D49" s="109">
        <f>'Saisie des données éco'!B20+'Saisie des données éco'!B25</f>
        <v>0</v>
      </c>
      <c r="E49" s="103" t="e">
        <f>(D49-F49)/F49</f>
        <v>#DIV/0!</v>
      </c>
      <c r="F49" s="104">
        <f>'Saisie des données éco'!C20+'Saisie des données éco'!C25</f>
        <v>0</v>
      </c>
      <c r="G49" s="105" t="e">
        <f>(F49-H49)/H49</f>
        <v>#DIV/0!</v>
      </c>
      <c r="H49" s="104">
        <f>'Saisie des données éco'!D20+'Saisie des données éco'!D25</f>
        <v>0</v>
      </c>
      <c r="I49" s="105" t="e">
        <f>(H49-J49)/J49</f>
        <v>#DIV/0!</v>
      </c>
      <c r="J49" s="104">
        <f>'Saisie des données éco'!E20+'Saisie des données éco'!E25</f>
        <v>0</v>
      </c>
      <c r="K49" s="105" t="e">
        <f>(J49-L49)/L49</f>
        <v>#DIV/0!</v>
      </c>
      <c r="L49" s="104">
        <f>'Saisie des données éco'!F20+'Saisie des données éco'!F25</f>
        <v>0</v>
      </c>
      <c r="M49" s="105" t="e">
        <f>(L49-N49)/N49</f>
        <v>#DIV/0!</v>
      </c>
      <c r="N49" s="104">
        <f>'Saisie des données éco'!G20+'Saisie des données éco'!G25</f>
        <v>0</v>
      </c>
      <c r="O49" s="98"/>
      <c r="P49" s="267"/>
      <c r="Q49" s="98"/>
    </row>
    <row r="50" spans="1:17" s="1" customFormat="1" ht="13.8" x14ac:dyDescent="0.25">
      <c r="A50" s="98"/>
      <c r="B50" s="106" t="s">
        <v>83</v>
      </c>
      <c r="C50" s="186">
        <v>0.25</v>
      </c>
      <c r="D50" s="110" t="e">
        <f>D49/D40</f>
        <v>#DIV/0!</v>
      </c>
      <c r="E50" s="103" t="e">
        <f t="shared" ref="E50" si="2">(D50-F50)/F50</f>
        <v>#DIV/0!</v>
      </c>
      <c r="F50" s="111" t="e">
        <f>F49/F40</f>
        <v>#DIV/0!</v>
      </c>
      <c r="G50" s="105" t="e">
        <f t="shared" ref="G50" si="3">(F50-H50)/H50</f>
        <v>#DIV/0!</v>
      </c>
      <c r="H50" s="111" t="e">
        <f>H49/H40</f>
        <v>#DIV/0!</v>
      </c>
      <c r="I50" s="105" t="e">
        <f>(H50-J50)/J50</f>
        <v>#DIV/0!</v>
      </c>
      <c r="J50" s="111" t="e">
        <f>J49/J40</f>
        <v>#DIV/0!</v>
      </c>
      <c r="K50" s="105" t="e">
        <f>(J50-L50)/L50</f>
        <v>#DIV/0!</v>
      </c>
      <c r="L50" s="111" t="e">
        <f>L49/L40</f>
        <v>#DIV/0!</v>
      </c>
      <c r="M50" s="105" t="e">
        <f>(L50-N50)/N50</f>
        <v>#DIV/0!</v>
      </c>
      <c r="N50" s="111" t="e">
        <f>N49/N40</f>
        <v>#DIV/0!</v>
      </c>
      <c r="O50" s="98"/>
      <c r="P50" s="267"/>
      <c r="Q50" s="98"/>
    </row>
    <row r="51" spans="1:17" s="1" customFormat="1" ht="13.8" customHeight="1" x14ac:dyDescent="0.35">
      <c r="A51" s="98"/>
      <c r="B51" s="99"/>
      <c r="C51" s="98"/>
      <c r="D51" s="98"/>
      <c r="E51" s="98"/>
      <c r="F51" s="98"/>
      <c r="G51" s="98"/>
      <c r="H51" s="98"/>
      <c r="I51" s="98"/>
      <c r="J51" s="98"/>
      <c r="K51" s="98"/>
      <c r="L51" s="98"/>
      <c r="M51" s="98"/>
      <c r="N51" s="98"/>
      <c r="O51" s="98"/>
      <c r="P51" s="267"/>
      <c r="Q51" s="98"/>
    </row>
    <row r="52" spans="1:17" s="1" customFormat="1" ht="58.2" customHeight="1" x14ac:dyDescent="0.25">
      <c r="A52" s="98"/>
      <c r="B52" s="266" t="s">
        <v>56</v>
      </c>
      <c r="C52" s="266"/>
      <c r="D52" s="266"/>
      <c r="E52" s="266"/>
      <c r="F52" s="266"/>
      <c r="G52" s="266"/>
      <c r="H52" s="266"/>
      <c r="I52" s="266"/>
      <c r="J52" s="266"/>
      <c r="K52" s="266"/>
      <c r="L52" s="266"/>
      <c r="M52" s="266"/>
      <c r="N52" s="266"/>
      <c r="O52" s="98"/>
      <c r="P52" s="267"/>
      <c r="Q52" s="98"/>
    </row>
    <row r="53" spans="1:17" s="1" customFormat="1" ht="13.8" customHeight="1" x14ac:dyDescent="0.35">
      <c r="A53" s="98"/>
      <c r="B53" s="99"/>
      <c r="C53" s="98"/>
      <c r="D53" s="98"/>
      <c r="E53" s="98"/>
      <c r="F53" s="98"/>
      <c r="G53" s="98"/>
      <c r="H53" s="98"/>
      <c r="I53" s="98"/>
      <c r="J53" s="98"/>
      <c r="K53" s="98"/>
      <c r="L53" s="98"/>
      <c r="M53" s="98"/>
      <c r="N53" s="98"/>
      <c r="O53" s="98"/>
      <c r="P53" s="98"/>
      <c r="Q53" s="98"/>
    </row>
    <row r="54" spans="1:17" s="1" customFormat="1" ht="13.8" customHeight="1" x14ac:dyDescent="0.25"/>
    <row r="55" spans="1:17" s="1" customFormat="1" ht="13.8" customHeight="1" x14ac:dyDescent="0.25">
      <c r="A55" s="115"/>
      <c r="B55" s="115"/>
      <c r="C55" s="115"/>
      <c r="D55" s="115"/>
      <c r="E55" s="115"/>
      <c r="F55" s="115"/>
      <c r="G55" s="115"/>
      <c r="H55" s="115"/>
      <c r="I55" s="115"/>
      <c r="J55" s="115"/>
      <c r="K55" s="115"/>
      <c r="L55" s="115"/>
      <c r="M55" s="115"/>
      <c r="N55" s="115"/>
      <c r="O55" s="115"/>
      <c r="P55" s="115"/>
      <c r="Q55" s="115"/>
    </row>
    <row r="56" spans="1:17" s="1" customFormat="1" ht="20.399999999999999" customHeight="1" x14ac:dyDescent="0.35">
      <c r="A56" s="115"/>
      <c r="B56" s="116" t="s">
        <v>60</v>
      </c>
      <c r="C56" s="115"/>
      <c r="D56" s="115"/>
      <c r="E56" s="115"/>
      <c r="F56" s="115"/>
      <c r="G56" s="115"/>
      <c r="H56" s="115"/>
      <c r="I56" s="115"/>
      <c r="J56" s="115"/>
      <c r="K56" s="115"/>
      <c r="L56" s="115"/>
      <c r="M56" s="115"/>
      <c r="N56" s="115"/>
      <c r="O56" s="115"/>
      <c r="P56" s="115"/>
      <c r="Q56" s="115"/>
    </row>
    <row r="57" spans="1:17" s="1" customFormat="1" ht="13.8" x14ac:dyDescent="0.25">
      <c r="A57" s="115"/>
      <c r="B57" s="115"/>
      <c r="C57" s="115"/>
      <c r="D57" s="115"/>
      <c r="E57" s="115"/>
      <c r="F57" s="115"/>
      <c r="G57" s="115"/>
      <c r="H57" s="115"/>
      <c r="I57" s="115"/>
      <c r="J57" s="115"/>
      <c r="K57" s="115"/>
      <c r="L57" s="115"/>
      <c r="M57" s="115"/>
      <c r="N57" s="115"/>
      <c r="O57" s="115"/>
      <c r="P57" s="145"/>
      <c r="Q57" s="115"/>
    </row>
    <row r="58" spans="1:17" s="1" customFormat="1" ht="27.6" x14ac:dyDescent="0.25">
      <c r="A58" s="115"/>
      <c r="B58" s="119" t="s">
        <v>47</v>
      </c>
      <c r="C58" s="187" t="s">
        <v>117</v>
      </c>
      <c r="D58" s="119">
        <f>'Saisie des données éco'!B7</f>
        <v>2023</v>
      </c>
      <c r="E58" s="120" t="s">
        <v>49</v>
      </c>
      <c r="F58" s="119">
        <f>D58-1</f>
        <v>2022</v>
      </c>
      <c r="G58" s="120" t="s">
        <v>50</v>
      </c>
      <c r="H58" s="119">
        <f>D58-2</f>
        <v>2021</v>
      </c>
      <c r="I58" s="120" t="s">
        <v>50</v>
      </c>
      <c r="J58" s="119">
        <f>F58-2</f>
        <v>2020</v>
      </c>
      <c r="K58" s="120" t="s">
        <v>50</v>
      </c>
      <c r="L58" s="119">
        <f>H58-2</f>
        <v>2019</v>
      </c>
      <c r="M58" s="120" t="s">
        <v>50</v>
      </c>
      <c r="N58" s="119">
        <f>J58-2</f>
        <v>2018</v>
      </c>
      <c r="O58" s="115"/>
      <c r="P58" s="270" t="s">
        <v>106</v>
      </c>
      <c r="Q58" s="115"/>
    </row>
    <row r="59" spans="1:17" s="1" customFormat="1" ht="13.8" customHeight="1" x14ac:dyDescent="0.25">
      <c r="A59" s="115"/>
      <c r="B59" s="121" t="s">
        <v>3</v>
      </c>
      <c r="C59" s="138">
        <v>152105</v>
      </c>
      <c r="D59" s="122">
        <f>'Saisie des données éco'!B21+'Saisie des données éco'!B22+'Saisie des données éco'!B23</f>
        <v>0</v>
      </c>
      <c r="E59" s="123" t="e">
        <f>(D59-F59)/F59</f>
        <v>#DIV/0!</v>
      </c>
      <c r="F59" s="122">
        <f>'Saisie des données éco'!C21+'Saisie des données éco'!C22+'Saisie des données éco'!C23</f>
        <v>0</v>
      </c>
      <c r="G59" s="124" t="e">
        <f>(F59-H59)/H59</f>
        <v>#DIV/0!</v>
      </c>
      <c r="H59" s="122">
        <f>'Saisie des données éco'!D21+'Saisie des données éco'!D22+'Saisie des données éco'!D23</f>
        <v>0</v>
      </c>
      <c r="I59" s="124" t="e">
        <f t="shared" ref="I59:I65" si="4">(H59-J59)/J59</f>
        <v>#DIV/0!</v>
      </c>
      <c r="J59" s="122">
        <f>'Saisie des données éco'!E21+'Saisie des données éco'!E22+'Saisie des données éco'!E23</f>
        <v>0</v>
      </c>
      <c r="K59" s="124" t="e">
        <f t="shared" ref="K59:K65" si="5">(J59-L59)/L59</f>
        <v>#DIV/0!</v>
      </c>
      <c r="L59" s="122">
        <f>'Saisie des données éco'!F21+'Saisie des données éco'!F22+'Saisie des données éco'!F23</f>
        <v>0</v>
      </c>
      <c r="M59" s="124" t="e">
        <f t="shared" ref="M59:M65" si="6">(L59-N59)/N59</f>
        <v>#DIV/0!</v>
      </c>
      <c r="N59" s="122">
        <f>'Saisie des données éco'!G21+'Saisie des données éco'!G22+'Saisie des données éco'!G23</f>
        <v>0</v>
      </c>
      <c r="O59" s="115"/>
      <c r="P59" s="270"/>
      <c r="Q59" s="115"/>
    </row>
    <row r="60" spans="1:17" s="1" customFormat="1" ht="13.8" customHeight="1" x14ac:dyDescent="0.25">
      <c r="A60" s="115"/>
      <c r="B60" s="125" t="s">
        <v>63</v>
      </c>
      <c r="C60" s="139">
        <v>0.6</v>
      </c>
      <c r="D60" s="126" t="e">
        <f>D59/D40</f>
        <v>#DIV/0!</v>
      </c>
      <c r="E60" s="123" t="e">
        <f t="shared" ref="E60:E61" si="7">(D60-F60)/F60</f>
        <v>#DIV/0!</v>
      </c>
      <c r="F60" s="127" t="e">
        <f>F59/F40</f>
        <v>#DIV/0!</v>
      </c>
      <c r="G60" s="124" t="e">
        <f t="shared" ref="G60:G62" si="8">(F60-H60)/H60</f>
        <v>#DIV/0!</v>
      </c>
      <c r="H60" s="127" t="e">
        <f>H59/H40</f>
        <v>#DIV/0!</v>
      </c>
      <c r="I60" s="124" t="e">
        <f t="shared" si="4"/>
        <v>#DIV/0!</v>
      </c>
      <c r="J60" s="127" t="e">
        <f>J59/J40</f>
        <v>#DIV/0!</v>
      </c>
      <c r="K60" s="124" t="e">
        <f t="shared" si="5"/>
        <v>#DIV/0!</v>
      </c>
      <c r="L60" s="127" t="e">
        <f>L59/L40</f>
        <v>#DIV/0!</v>
      </c>
      <c r="M60" s="124" t="e">
        <f t="shared" si="6"/>
        <v>#DIV/0!</v>
      </c>
      <c r="N60" s="127" t="e">
        <f>N59/N40</f>
        <v>#DIV/0!</v>
      </c>
      <c r="O60" s="115"/>
      <c r="P60" s="270"/>
      <c r="Q60" s="115"/>
    </row>
    <row r="61" spans="1:17" s="1" customFormat="1" ht="13.8" customHeight="1" x14ac:dyDescent="0.25">
      <c r="A61" s="115"/>
      <c r="B61" s="121" t="s">
        <v>0</v>
      </c>
      <c r="C61" s="146">
        <v>3.5</v>
      </c>
      <c r="D61" s="147">
        <f>'Saisie des données éco'!B12</f>
        <v>0</v>
      </c>
      <c r="E61" s="123" t="e">
        <f t="shared" si="7"/>
        <v>#DIV/0!</v>
      </c>
      <c r="F61" s="148">
        <f>'Saisie des données éco'!C12</f>
        <v>0</v>
      </c>
      <c r="G61" s="124" t="e">
        <f t="shared" si="8"/>
        <v>#DIV/0!</v>
      </c>
      <c r="H61" s="148">
        <f>'Saisie des données éco'!D12</f>
        <v>0</v>
      </c>
      <c r="I61" s="124" t="e">
        <f t="shared" si="4"/>
        <v>#DIV/0!</v>
      </c>
      <c r="J61" s="148">
        <f>'Saisie des données éco'!E12</f>
        <v>0</v>
      </c>
      <c r="K61" s="124" t="e">
        <f t="shared" si="5"/>
        <v>#DIV/0!</v>
      </c>
      <c r="L61" s="148">
        <f>'Saisie des données éco'!F12</f>
        <v>0</v>
      </c>
      <c r="M61" s="124" t="e">
        <f t="shared" si="6"/>
        <v>#DIV/0!</v>
      </c>
      <c r="N61" s="148">
        <f>'Saisie des données éco'!G12</f>
        <v>0</v>
      </c>
      <c r="O61" s="115"/>
      <c r="P61" s="270"/>
      <c r="Q61" s="115"/>
    </row>
    <row r="62" spans="1:17" s="1" customFormat="1" ht="13.8" customHeight="1" x14ac:dyDescent="0.25">
      <c r="A62" s="115"/>
      <c r="B62" s="121" t="s">
        <v>1</v>
      </c>
      <c r="C62" s="149">
        <f>C40/C61</f>
        <v>72431.142857142855</v>
      </c>
      <c r="D62" s="180" t="e">
        <f>$D$40/D61</f>
        <v>#DIV/0!</v>
      </c>
      <c r="E62" s="123" t="e">
        <f>(D62-F62)/F62</f>
        <v>#DIV/0!</v>
      </c>
      <c r="F62" s="179" t="e">
        <f>F40/F61</f>
        <v>#DIV/0!</v>
      </c>
      <c r="G62" s="124" t="e">
        <f t="shared" si="8"/>
        <v>#DIV/0!</v>
      </c>
      <c r="H62" s="179" t="e">
        <f>H40/H61</f>
        <v>#DIV/0!</v>
      </c>
      <c r="I62" s="124" t="e">
        <f t="shared" si="4"/>
        <v>#DIV/0!</v>
      </c>
      <c r="J62" s="179" t="e">
        <f>J40/J61</f>
        <v>#DIV/0!</v>
      </c>
      <c r="K62" s="124" t="e">
        <f t="shared" si="5"/>
        <v>#DIV/0!</v>
      </c>
      <c r="L62" s="179" t="e">
        <f>L40/L61</f>
        <v>#DIV/0!</v>
      </c>
      <c r="M62" s="124" t="e">
        <f t="shared" si="6"/>
        <v>#DIV/0!</v>
      </c>
      <c r="N62" s="179" t="e">
        <f>N40/N61</f>
        <v>#DIV/0!</v>
      </c>
      <c r="O62" s="115"/>
      <c r="P62" s="270"/>
      <c r="Q62" s="115"/>
    </row>
    <row r="63" spans="1:17" s="1" customFormat="1" ht="13.8" customHeight="1" x14ac:dyDescent="0.25">
      <c r="A63" s="115"/>
      <c r="B63" s="121" t="s">
        <v>90</v>
      </c>
      <c r="C63" s="146">
        <v>7</v>
      </c>
      <c r="D63" s="147">
        <f>'Saisie des données éco'!B13</f>
        <v>0</v>
      </c>
      <c r="E63" s="123" t="e">
        <f t="shared" ref="E63:E65" si="9">(D63-F63)/F63</f>
        <v>#DIV/0!</v>
      </c>
      <c r="F63" s="148">
        <f>'Saisie des données éco'!C13</f>
        <v>0</v>
      </c>
      <c r="G63" s="124" t="e">
        <f t="shared" ref="G63:G65" si="10">(F63-H63)/H63</f>
        <v>#DIV/0!</v>
      </c>
      <c r="H63" s="148">
        <f>'Saisie des données éco'!D13</f>
        <v>0</v>
      </c>
      <c r="I63" s="124" t="e">
        <f t="shared" si="4"/>
        <v>#DIV/0!</v>
      </c>
      <c r="J63" s="148">
        <f>'Saisie des données éco'!E13</f>
        <v>0</v>
      </c>
      <c r="K63" s="124" t="e">
        <f t="shared" si="5"/>
        <v>#DIV/0!</v>
      </c>
      <c r="L63" s="148">
        <f>'Saisie des données éco'!F13</f>
        <v>0</v>
      </c>
      <c r="M63" s="124" t="e">
        <f t="shared" si="6"/>
        <v>#DIV/0!</v>
      </c>
      <c r="N63" s="148">
        <f>'Saisie des données éco'!G13</f>
        <v>0</v>
      </c>
      <c r="O63" s="115"/>
      <c r="P63" s="270"/>
      <c r="Q63" s="115"/>
    </row>
    <row r="64" spans="1:17" s="1" customFormat="1" ht="13.8" customHeight="1" x14ac:dyDescent="0.25">
      <c r="A64" s="115"/>
      <c r="B64" s="121" t="s">
        <v>65</v>
      </c>
      <c r="C64" s="146">
        <v>4.5999999999999996</v>
      </c>
      <c r="D64" s="147">
        <f>'Saisie des données éco'!B14</f>
        <v>0</v>
      </c>
      <c r="E64" s="123" t="e">
        <f t="shared" si="9"/>
        <v>#DIV/0!</v>
      </c>
      <c r="F64" s="148">
        <f>'Saisie des données éco'!C14</f>
        <v>0</v>
      </c>
      <c r="G64" s="124" t="e">
        <f t="shared" si="10"/>
        <v>#DIV/0!</v>
      </c>
      <c r="H64" s="148">
        <f>'Saisie des données éco'!D14</f>
        <v>0</v>
      </c>
      <c r="I64" s="124" t="e">
        <f t="shared" si="4"/>
        <v>#DIV/0!</v>
      </c>
      <c r="J64" s="148">
        <f>'Saisie des données éco'!E14</f>
        <v>0</v>
      </c>
      <c r="K64" s="124" t="e">
        <f t="shared" si="5"/>
        <v>#DIV/0!</v>
      </c>
      <c r="L64" s="148">
        <f>'Saisie des données éco'!F14</f>
        <v>0</v>
      </c>
      <c r="M64" s="124" t="e">
        <f t="shared" si="6"/>
        <v>#DIV/0!</v>
      </c>
      <c r="N64" s="148">
        <f>'Saisie des données éco'!G14</f>
        <v>0</v>
      </c>
      <c r="O64" s="115"/>
      <c r="P64" s="270"/>
      <c r="Q64" s="115"/>
    </row>
    <row r="65" spans="1:17" s="1" customFormat="1" ht="13.8" customHeight="1" x14ac:dyDescent="0.25">
      <c r="A65" s="115"/>
      <c r="B65" s="125" t="s">
        <v>66</v>
      </c>
      <c r="C65" s="149">
        <f>C40/C64</f>
        <v>55110.652173913048</v>
      </c>
      <c r="D65" s="180" t="e">
        <f>$D$40/D64</f>
        <v>#DIV/0!</v>
      </c>
      <c r="E65" s="123" t="e">
        <f t="shared" si="9"/>
        <v>#DIV/0!</v>
      </c>
      <c r="F65" s="179" t="e">
        <f>F40/F64</f>
        <v>#DIV/0!</v>
      </c>
      <c r="G65" s="124" t="e">
        <f t="shared" si="10"/>
        <v>#DIV/0!</v>
      </c>
      <c r="H65" s="179" t="e">
        <f>H40/H64</f>
        <v>#DIV/0!</v>
      </c>
      <c r="I65" s="124" t="e">
        <f t="shared" si="4"/>
        <v>#DIV/0!</v>
      </c>
      <c r="J65" s="179" t="e">
        <f>J40/J64</f>
        <v>#DIV/0!</v>
      </c>
      <c r="K65" s="124" t="e">
        <f t="shared" si="5"/>
        <v>#DIV/0!</v>
      </c>
      <c r="L65" s="179" t="e">
        <f>L40/L64</f>
        <v>#DIV/0!</v>
      </c>
      <c r="M65" s="124" t="e">
        <f t="shared" si="6"/>
        <v>#DIV/0!</v>
      </c>
      <c r="N65" s="179" t="e">
        <f>N40/N64</f>
        <v>#DIV/0!</v>
      </c>
      <c r="O65" s="115"/>
      <c r="P65" s="270"/>
      <c r="Q65" s="115"/>
    </row>
    <row r="66" spans="1:17" s="1" customFormat="1" ht="13.8" customHeight="1" x14ac:dyDescent="0.35">
      <c r="A66" s="115"/>
      <c r="B66" s="116"/>
      <c r="C66" s="115"/>
      <c r="D66" s="115"/>
      <c r="E66" s="115"/>
      <c r="F66" s="115"/>
      <c r="G66" s="115"/>
      <c r="H66" s="115"/>
      <c r="I66" s="115"/>
      <c r="J66" s="115"/>
      <c r="K66" s="115"/>
      <c r="L66" s="115"/>
      <c r="M66" s="115"/>
      <c r="N66" s="115"/>
      <c r="O66" s="115"/>
      <c r="P66" s="270"/>
      <c r="Q66" s="115"/>
    </row>
    <row r="67" spans="1:17" s="1" customFormat="1" ht="39" customHeight="1" x14ac:dyDescent="0.25">
      <c r="A67" s="115"/>
      <c r="B67" s="262" t="s">
        <v>56</v>
      </c>
      <c r="C67" s="262"/>
      <c r="D67" s="262"/>
      <c r="E67" s="262"/>
      <c r="F67" s="262"/>
      <c r="G67" s="262"/>
      <c r="H67" s="262"/>
      <c r="I67" s="262"/>
      <c r="J67" s="262"/>
      <c r="K67" s="262"/>
      <c r="L67" s="262"/>
      <c r="M67" s="262"/>
      <c r="N67" s="262"/>
      <c r="O67" s="115"/>
      <c r="P67" s="145"/>
      <c r="Q67" s="115"/>
    </row>
    <row r="68" spans="1:17" s="1" customFormat="1" ht="13.8" customHeight="1" x14ac:dyDescent="0.25">
      <c r="B68" s="114"/>
      <c r="C68" s="114"/>
      <c r="D68" s="114"/>
      <c r="E68" s="114"/>
      <c r="F68" s="114"/>
      <c r="G68" s="114"/>
      <c r="H68" s="114"/>
      <c r="I68" s="114"/>
      <c r="J68" s="114"/>
      <c r="K68" s="114"/>
      <c r="L68" s="114"/>
      <c r="M68" s="114"/>
      <c r="N68" s="114"/>
    </row>
    <row r="69" spans="1:17" s="1" customFormat="1" ht="13.8" customHeight="1" x14ac:dyDescent="0.25">
      <c r="A69" s="117"/>
      <c r="B69" s="128"/>
      <c r="C69" s="128"/>
      <c r="D69" s="128"/>
      <c r="E69" s="128"/>
      <c r="F69" s="128"/>
      <c r="G69" s="128"/>
      <c r="H69" s="128"/>
      <c r="I69" s="128"/>
      <c r="J69" s="128"/>
      <c r="K69" s="128"/>
      <c r="L69" s="128"/>
      <c r="M69" s="128"/>
      <c r="N69" s="128"/>
      <c r="O69" s="117"/>
      <c r="P69" s="117"/>
      <c r="Q69" s="117"/>
    </row>
    <row r="70" spans="1:17" s="1" customFormat="1" ht="20.399999999999999" x14ac:dyDescent="0.35">
      <c r="A70" s="117"/>
      <c r="B70" s="118" t="s">
        <v>61</v>
      </c>
      <c r="C70" s="117"/>
      <c r="D70" s="117"/>
      <c r="E70" s="117"/>
      <c r="F70" s="117"/>
      <c r="G70" s="117"/>
      <c r="H70" s="117"/>
      <c r="I70" s="117"/>
      <c r="J70" s="117"/>
      <c r="K70" s="117"/>
      <c r="L70" s="117"/>
      <c r="M70" s="117"/>
      <c r="N70" s="117"/>
      <c r="O70" s="117"/>
      <c r="P70" s="268" t="s">
        <v>105</v>
      </c>
      <c r="Q70" s="117"/>
    </row>
    <row r="71" spans="1:17" s="1" customFormat="1" ht="13.8" customHeight="1" x14ac:dyDescent="0.25">
      <c r="A71" s="117"/>
      <c r="B71" s="117"/>
      <c r="C71" s="117"/>
      <c r="D71" s="117"/>
      <c r="E71" s="117"/>
      <c r="F71" s="117"/>
      <c r="G71" s="117"/>
      <c r="H71" s="117"/>
      <c r="I71" s="117"/>
      <c r="J71" s="117"/>
      <c r="K71" s="117"/>
      <c r="L71" s="117"/>
      <c r="M71" s="117"/>
      <c r="N71" s="117"/>
      <c r="O71" s="117"/>
      <c r="P71" s="268"/>
      <c r="Q71" s="117"/>
    </row>
    <row r="72" spans="1:17" s="1" customFormat="1" ht="27.6" x14ac:dyDescent="0.25">
      <c r="A72" s="117"/>
      <c r="B72" s="129" t="s">
        <v>47</v>
      </c>
      <c r="C72" s="188" t="s">
        <v>117</v>
      </c>
      <c r="D72" s="129">
        <f>'Saisie des données éco'!B7</f>
        <v>2023</v>
      </c>
      <c r="E72" s="130" t="s">
        <v>49</v>
      </c>
      <c r="F72" s="129">
        <f>D72-1</f>
        <v>2022</v>
      </c>
      <c r="G72" s="130" t="s">
        <v>50</v>
      </c>
      <c r="H72" s="129">
        <f>D72-2</f>
        <v>2021</v>
      </c>
      <c r="I72" s="130" t="s">
        <v>50</v>
      </c>
      <c r="J72" s="129">
        <f>F72-2</f>
        <v>2020</v>
      </c>
      <c r="K72" s="130" t="s">
        <v>50</v>
      </c>
      <c r="L72" s="129">
        <f>H72-2</f>
        <v>2019</v>
      </c>
      <c r="M72" s="130" t="s">
        <v>50</v>
      </c>
      <c r="N72" s="129">
        <f>J72-2</f>
        <v>2018</v>
      </c>
      <c r="O72" s="117"/>
      <c r="P72" s="268"/>
      <c r="Q72" s="117"/>
    </row>
    <row r="73" spans="1:17" s="1" customFormat="1" ht="13.8" customHeight="1" x14ac:dyDescent="0.25">
      <c r="A73" s="117"/>
      <c r="B73" s="131" t="s">
        <v>4</v>
      </c>
      <c r="C73" s="140">
        <v>35491</v>
      </c>
      <c r="D73" s="132">
        <f>'Saisie des données éco'!B24</f>
        <v>0</v>
      </c>
      <c r="E73" s="133" t="e">
        <f>(D73-F73)/F73</f>
        <v>#DIV/0!</v>
      </c>
      <c r="F73" s="132">
        <f>'Saisie des données éco'!C24</f>
        <v>0</v>
      </c>
      <c r="G73" s="134" t="e">
        <f>(F73-H73)/H73</f>
        <v>#DIV/0!</v>
      </c>
      <c r="H73" s="132">
        <f>'Saisie des données éco'!D24</f>
        <v>0</v>
      </c>
      <c r="I73" s="134" t="e">
        <f>(H73-J73)/J73</f>
        <v>#DIV/0!</v>
      </c>
      <c r="J73" s="132">
        <f>'Saisie des données éco'!E24</f>
        <v>0</v>
      </c>
      <c r="K73" s="134" t="e">
        <f>(J73-L73)/L73</f>
        <v>#DIV/0!</v>
      </c>
      <c r="L73" s="132">
        <f>'Saisie des données éco'!F24</f>
        <v>0</v>
      </c>
      <c r="M73" s="134" t="e">
        <f>(L73-N73)/N73</f>
        <v>#DIV/0!</v>
      </c>
      <c r="N73" s="132">
        <f>'Saisie des données éco'!G24</f>
        <v>0</v>
      </c>
      <c r="O73" s="117"/>
      <c r="P73" s="268"/>
      <c r="Q73" s="117"/>
    </row>
    <row r="74" spans="1:17" s="1" customFormat="1" ht="13.8" customHeight="1" x14ac:dyDescent="0.25">
      <c r="A74" s="117"/>
      <c r="B74" s="135" t="s">
        <v>64</v>
      </c>
      <c r="C74" s="141">
        <v>0.14000000000000001</v>
      </c>
      <c r="D74" s="136" t="e">
        <f>D73/D40</f>
        <v>#DIV/0!</v>
      </c>
      <c r="E74" s="133" t="e">
        <f t="shared" ref="E74" si="11">(D74-F74)/F74</f>
        <v>#DIV/0!</v>
      </c>
      <c r="F74" s="137" t="e">
        <f>F73/F40</f>
        <v>#DIV/0!</v>
      </c>
      <c r="G74" s="134" t="e">
        <f t="shared" ref="G74" si="12">(F74-H74)/H74</f>
        <v>#DIV/0!</v>
      </c>
      <c r="H74" s="137" t="e">
        <f>H73/H40</f>
        <v>#DIV/0!</v>
      </c>
      <c r="I74" s="134" t="e">
        <f>(H74-J74)/J74</f>
        <v>#DIV/0!</v>
      </c>
      <c r="J74" s="137" t="e">
        <f>J73/J40</f>
        <v>#DIV/0!</v>
      </c>
      <c r="K74" s="134" t="e">
        <f>(J74-L74)/L74</f>
        <v>#DIV/0!</v>
      </c>
      <c r="L74" s="137" t="e">
        <f>L73/L40</f>
        <v>#DIV/0!</v>
      </c>
      <c r="M74" s="134" t="e">
        <f>(L74-N74)/N74</f>
        <v>#DIV/0!</v>
      </c>
      <c r="N74" s="137" t="e">
        <f>N73/N40</f>
        <v>#DIV/0!</v>
      </c>
      <c r="O74" s="117"/>
      <c r="P74" s="268"/>
      <c r="Q74" s="117"/>
    </row>
    <row r="75" spans="1:17" s="1" customFormat="1" ht="13.8" customHeight="1" x14ac:dyDescent="0.25">
      <c r="A75" s="117"/>
      <c r="B75" s="131" t="s">
        <v>9</v>
      </c>
      <c r="C75" s="140">
        <v>26915</v>
      </c>
      <c r="D75" s="132">
        <f>('Saisie des données éco'!B33+'Saisie des données éco'!B24)-('Saisie des données éco'!I23+'Saisie des données éco'!I29)</f>
        <v>0</v>
      </c>
      <c r="E75" s="133" t="e">
        <f>(D75-F75)/F75</f>
        <v>#DIV/0!</v>
      </c>
      <c r="F75" s="132">
        <f>('Saisie des données éco'!C33+'Saisie des données éco'!C24)-('Saisie des données éco'!J23+'Saisie des données éco'!J29)</f>
        <v>0</v>
      </c>
      <c r="G75" s="134" t="e">
        <f>(F75-H75)/H75</f>
        <v>#DIV/0!</v>
      </c>
      <c r="H75" s="132">
        <f>('Saisie des données éco'!D33+'Saisie des données éco'!D24)-('Saisie des données éco'!K23+'Saisie des données éco'!K29)</f>
        <v>0</v>
      </c>
      <c r="I75" s="134" t="e">
        <f>(H75-J75)/J75</f>
        <v>#DIV/0!</v>
      </c>
      <c r="J75" s="132">
        <f>('Saisie des données éco'!E33+'Saisie des données éco'!E24)-('Saisie des données éco'!L23+'Saisie des données éco'!L29)</f>
        <v>0</v>
      </c>
      <c r="K75" s="134" t="e">
        <f>(J75-L75)/L75</f>
        <v>#DIV/0!</v>
      </c>
      <c r="L75" s="132">
        <f>('Saisie des données éco'!F33+'Saisie des données éco'!F24)-('Saisie des données éco'!M23+'Saisie des données éco'!M29)</f>
        <v>0</v>
      </c>
      <c r="M75" s="134" t="e">
        <f>(L75-N75)/N75</f>
        <v>#DIV/0!</v>
      </c>
      <c r="N75" s="132">
        <f>('Saisie des données éco'!G33+'Saisie des données éco'!G24)-('Saisie des données éco'!N23+'Saisie des données éco'!N29)</f>
        <v>0</v>
      </c>
      <c r="O75" s="117"/>
      <c r="P75" s="268"/>
      <c r="Q75" s="117"/>
    </row>
    <row r="76" spans="1:17" s="1" customFormat="1" ht="13.8" customHeight="1" x14ac:dyDescent="0.25">
      <c r="A76" s="117"/>
      <c r="B76" s="117"/>
      <c r="C76" s="117"/>
      <c r="D76" s="117"/>
      <c r="E76" s="117"/>
      <c r="F76" s="117"/>
      <c r="G76" s="117"/>
      <c r="H76" s="117"/>
      <c r="I76" s="117"/>
      <c r="J76" s="117"/>
      <c r="K76" s="117"/>
      <c r="L76" s="117"/>
      <c r="M76" s="117"/>
      <c r="N76" s="117"/>
      <c r="O76" s="117"/>
      <c r="P76" s="268"/>
      <c r="Q76" s="117"/>
    </row>
    <row r="77" spans="1:17" s="1" customFormat="1" ht="48" customHeight="1" x14ac:dyDescent="0.25">
      <c r="A77" s="117"/>
      <c r="B77" s="263" t="s">
        <v>56</v>
      </c>
      <c r="C77" s="263"/>
      <c r="D77" s="263"/>
      <c r="E77" s="263"/>
      <c r="F77" s="263"/>
      <c r="G77" s="263"/>
      <c r="H77" s="263"/>
      <c r="I77" s="263"/>
      <c r="J77" s="263"/>
      <c r="K77" s="263"/>
      <c r="L77" s="263"/>
      <c r="M77" s="263"/>
      <c r="N77" s="263"/>
      <c r="O77" s="117"/>
      <c r="P77" s="268"/>
      <c r="Q77" s="117"/>
    </row>
    <row r="78" spans="1:17" s="1" customFormat="1" ht="13.8" customHeight="1" x14ac:dyDescent="0.25"/>
    <row r="79" spans="1:17" s="1" customFormat="1" ht="13.8" x14ac:dyDescent="0.25">
      <c r="A79" s="73"/>
      <c r="B79" s="73"/>
      <c r="C79" s="73"/>
      <c r="D79" s="73"/>
      <c r="E79" s="73"/>
      <c r="F79" s="73"/>
      <c r="G79" s="73"/>
      <c r="H79" s="73"/>
      <c r="I79" s="73"/>
      <c r="J79" s="73"/>
      <c r="K79" s="73"/>
      <c r="L79" s="73"/>
      <c r="M79" s="73"/>
      <c r="N79" s="73"/>
      <c r="O79" s="73"/>
      <c r="P79" s="73"/>
      <c r="Q79" s="73"/>
    </row>
    <row r="80" spans="1:17" s="1" customFormat="1" ht="20.399999999999999" x14ac:dyDescent="0.35">
      <c r="A80" s="73"/>
      <c r="B80" s="74" t="s">
        <v>28</v>
      </c>
      <c r="C80" s="73"/>
      <c r="D80" s="73"/>
      <c r="E80" s="73"/>
      <c r="F80" s="73"/>
      <c r="G80" s="73"/>
      <c r="H80" s="73"/>
      <c r="I80" s="73"/>
      <c r="J80" s="73"/>
      <c r="K80" s="73"/>
      <c r="L80" s="73"/>
      <c r="M80" s="73"/>
      <c r="N80" s="73"/>
      <c r="O80" s="73"/>
      <c r="P80" s="73"/>
      <c r="Q80" s="73"/>
    </row>
    <row r="81" spans="1:17" s="1" customFormat="1" ht="13.8" customHeight="1" x14ac:dyDescent="0.25">
      <c r="A81" s="73"/>
      <c r="B81" s="73"/>
      <c r="C81" s="73"/>
      <c r="D81" s="73"/>
      <c r="E81" s="73"/>
      <c r="F81" s="73"/>
      <c r="G81" s="73"/>
      <c r="H81" s="73"/>
      <c r="I81" s="73"/>
      <c r="J81" s="73"/>
      <c r="K81" s="73"/>
      <c r="L81" s="73"/>
      <c r="M81" s="73"/>
      <c r="N81" s="73"/>
      <c r="O81" s="73"/>
      <c r="P81" s="73"/>
      <c r="Q81" s="73"/>
    </row>
    <row r="82" spans="1:17" s="1" customFormat="1" ht="27.6" x14ac:dyDescent="0.25">
      <c r="A82" s="73"/>
      <c r="B82" s="84" t="s">
        <v>47</v>
      </c>
      <c r="C82" s="189" t="s">
        <v>117</v>
      </c>
      <c r="D82" s="84">
        <f>'Saisie des données éco'!B7</f>
        <v>2023</v>
      </c>
      <c r="E82" s="85" t="s">
        <v>49</v>
      </c>
      <c r="F82" s="84">
        <f>D82-1</f>
        <v>2022</v>
      </c>
      <c r="G82" s="85" t="s">
        <v>50</v>
      </c>
      <c r="H82" s="84">
        <f>D82-2</f>
        <v>2021</v>
      </c>
      <c r="I82" s="85" t="s">
        <v>50</v>
      </c>
      <c r="J82" s="84">
        <f>F82-2</f>
        <v>2020</v>
      </c>
      <c r="K82" s="85" t="s">
        <v>50</v>
      </c>
      <c r="L82" s="84">
        <f>H82-2</f>
        <v>2019</v>
      </c>
      <c r="M82" s="85" t="s">
        <v>50</v>
      </c>
      <c r="N82" s="84">
        <f>J82-2</f>
        <v>2018</v>
      </c>
      <c r="O82" s="73"/>
      <c r="P82" s="269" t="s">
        <v>88</v>
      </c>
      <c r="Q82" s="73"/>
    </row>
    <row r="83" spans="1:17" s="1" customFormat="1" ht="13.8" x14ac:dyDescent="0.25">
      <c r="A83" s="73"/>
      <c r="B83" s="86" t="str">
        <f>'Saisie des données éco'!A38</f>
        <v>Nombre de pratiquants annuel sport</v>
      </c>
      <c r="C83" s="142">
        <v>133</v>
      </c>
      <c r="D83" s="159">
        <f>'Saisie des données éco'!B38</f>
        <v>0</v>
      </c>
      <c r="E83" s="87" t="e">
        <f>(D83-F83)/F83</f>
        <v>#DIV/0!</v>
      </c>
      <c r="F83" s="161">
        <f>'Saisie des données éco'!C38</f>
        <v>0</v>
      </c>
      <c r="G83" s="87" t="e">
        <f>(F83-H83)/H83</f>
        <v>#DIV/0!</v>
      </c>
      <c r="H83" s="161">
        <f>'Saisie des données éco'!D38</f>
        <v>0</v>
      </c>
      <c r="I83" s="87" t="e">
        <f t="shared" ref="I83:I88" si="13">(H83-J83)/J83</f>
        <v>#DIV/0!</v>
      </c>
      <c r="J83" s="161">
        <f>'Saisie des données éco'!E38</f>
        <v>0</v>
      </c>
      <c r="K83" s="87" t="e">
        <f t="shared" ref="K83:K88" si="14">(J83-L83)/L83</f>
        <v>#DIV/0!</v>
      </c>
      <c r="L83" s="161">
        <f>'Saisie des données éco'!F38</f>
        <v>0</v>
      </c>
      <c r="M83" s="87" t="e">
        <f t="shared" ref="M83:M88" si="15">(L83-N83)/N83</f>
        <v>#DIV/0!</v>
      </c>
      <c r="N83" s="161">
        <f>'Saisie des données éco'!G38</f>
        <v>0</v>
      </c>
      <c r="O83" s="73"/>
      <c r="P83" s="269"/>
      <c r="Q83" s="73"/>
    </row>
    <row r="84" spans="1:17" s="1" customFormat="1" ht="13.8" x14ac:dyDescent="0.25">
      <c r="A84" s="73"/>
      <c r="B84" s="86" t="str">
        <f>'Saisie des données éco'!A39</f>
        <v>Nombre de pratiquants EFVoile</v>
      </c>
      <c r="C84" s="142">
        <v>1106</v>
      </c>
      <c r="D84" s="159">
        <f>'Saisie des données éco'!B39</f>
        <v>0</v>
      </c>
      <c r="E84" s="87" t="e">
        <f t="shared" ref="E84:E87" si="16">(D84-F84)/F84</f>
        <v>#DIV/0!</v>
      </c>
      <c r="F84" s="161">
        <f>'Saisie des données éco'!C39</f>
        <v>0</v>
      </c>
      <c r="G84" s="87" t="e">
        <f t="shared" ref="G84:G87" si="17">(F84-H84)/H84</f>
        <v>#DIV/0!</v>
      </c>
      <c r="H84" s="161">
        <f>'Saisie des données éco'!D39</f>
        <v>0</v>
      </c>
      <c r="I84" s="87" t="e">
        <f t="shared" si="13"/>
        <v>#DIV/0!</v>
      </c>
      <c r="J84" s="161">
        <f>'Saisie des données éco'!E39</f>
        <v>0</v>
      </c>
      <c r="K84" s="87" t="e">
        <f t="shared" si="14"/>
        <v>#DIV/0!</v>
      </c>
      <c r="L84" s="161">
        <f>'Saisie des données éco'!F39</f>
        <v>0</v>
      </c>
      <c r="M84" s="87" t="e">
        <f t="shared" si="15"/>
        <v>#DIV/0!</v>
      </c>
      <c r="N84" s="161">
        <f>'Saisie des données éco'!G39</f>
        <v>0</v>
      </c>
      <c r="O84" s="73"/>
      <c r="P84" s="269"/>
      <c r="Q84" s="73"/>
    </row>
    <row r="85" spans="1:17" s="1" customFormat="1" ht="13.8" x14ac:dyDescent="0.25">
      <c r="A85" s="73"/>
      <c r="B85" s="86" t="str">
        <f>'Saisie des données éco'!A40</f>
        <v>Nombre d'élèves scolaires</v>
      </c>
      <c r="C85" s="142">
        <v>583</v>
      </c>
      <c r="D85" s="159">
        <f>'Saisie des données éco'!B40</f>
        <v>0</v>
      </c>
      <c r="E85" s="87" t="e">
        <f t="shared" si="16"/>
        <v>#DIV/0!</v>
      </c>
      <c r="F85" s="161">
        <f>'Saisie des données éco'!C40</f>
        <v>0</v>
      </c>
      <c r="G85" s="87" t="e">
        <f t="shared" si="17"/>
        <v>#DIV/0!</v>
      </c>
      <c r="H85" s="161">
        <f>'Saisie des données éco'!D40</f>
        <v>0</v>
      </c>
      <c r="I85" s="87" t="e">
        <f t="shared" si="13"/>
        <v>#DIV/0!</v>
      </c>
      <c r="J85" s="161">
        <f>'Saisie des données éco'!E40</f>
        <v>0</v>
      </c>
      <c r="K85" s="87" t="e">
        <f t="shared" si="14"/>
        <v>#DIV/0!</v>
      </c>
      <c r="L85" s="161">
        <f>'Saisie des données éco'!F40</f>
        <v>0</v>
      </c>
      <c r="M85" s="87" t="e">
        <f t="shared" si="15"/>
        <v>#DIV/0!</v>
      </c>
      <c r="N85" s="161">
        <f>'Saisie des données éco'!G40</f>
        <v>0</v>
      </c>
      <c r="O85" s="73"/>
      <c r="P85" s="269"/>
      <c r="Q85" s="73"/>
    </row>
    <row r="86" spans="1:17" s="1" customFormat="1" ht="13.8" x14ac:dyDescent="0.25">
      <c r="A86" s="73"/>
      <c r="B86" s="86" t="str">
        <f>'Saisie des données éco'!A41</f>
        <v>Nombre de pratiquants "autres"</v>
      </c>
      <c r="C86" s="142">
        <f>C87-C85-C84-C83</f>
        <v>637</v>
      </c>
      <c r="D86" s="159">
        <f>'Saisie des données éco'!B41</f>
        <v>0</v>
      </c>
      <c r="E86" s="87" t="e">
        <f t="shared" si="16"/>
        <v>#DIV/0!</v>
      </c>
      <c r="F86" s="159">
        <f>'Saisie des données éco'!C41</f>
        <v>0</v>
      </c>
      <c r="G86" s="87" t="e">
        <f t="shared" si="17"/>
        <v>#DIV/0!</v>
      </c>
      <c r="H86" s="159">
        <f>'Saisie des données éco'!D41</f>
        <v>0</v>
      </c>
      <c r="I86" s="87" t="e">
        <f t="shared" si="13"/>
        <v>#DIV/0!</v>
      </c>
      <c r="J86" s="159">
        <f>'Saisie des données éco'!E41</f>
        <v>0</v>
      </c>
      <c r="K86" s="87" t="e">
        <f t="shared" si="14"/>
        <v>#DIV/0!</v>
      </c>
      <c r="L86" s="159">
        <f>'Saisie des données éco'!F41</f>
        <v>0</v>
      </c>
      <c r="M86" s="87" t="e">
        <f t="shared" si="15"/>
        <v>#DIV/0!</v>
      </c>
      <c r="N86" s="159">
        <f>'Saisie des données éco'!G41</f>
        <v>0</v>
      </c>
      <c r="O86" s="73"/>
      <c r="P86" s="269"/>
      <c r="Q86" s="73"/>
    </row>
    <row r="87" spans="1:17" s="1" customFormat="1" ht="13.8" x14ac:dyDescent="0.25">
      <c r="A87" s="73"/>
      <c r="B87" s="94" t="s">
        <v>57</v>
      </c>
      <c r="C87" s="142">
        <v>2459</v>
      </c>
      <c r="D87" s="160">
        <f>SUM(D83:D86)</f>
        <v>0</v>
      </c>
      <c r="E87" s="95" t="e">
        <f t="shared" si="16"/>
        <v>#DIV/0!</v>
      </c>
      <c r="F87" s="161">
        <f>SUM(F83:F86)</f>
        <v>0</v>
      </c>
      <c r="G87" s="87" t="e">
        <f t="shared" si="17"/>
        <v>#DIV/0!</v>
      </c>
      <c r="H87" s="161">
        <f>SUM(H83:H86)</f>
        <v>0</v>
      </c>
      <c r="I87" s="87" t="e">
        <f t="shared" si="13"/>
        <v>#DIV/0!</v>
      </c>
      <c r="J87" s="161">
        <f>SUM(J83:J86)</f>
        <v>0</v>
      </c>
      <c r="K87" s="87" t="e">
        <f t="shared" si="14"/>
        <v>#DIV/0!</v>
      </c>
      <c r="L87" s="161">
        <f>SUM(L83:L86)</f>
        <v>0</v>
      </c>
      <c r="M87" s="87" t="e">
        <f t="shared" si="15"/>
        <v>#DIV/0!</v>
      </c>
      <c r="N87" s="161">
        <f>SUM(N83:N86)</f>
        <v>0</v>
      </c>
      <c r="O87" s="73"/>
      <c r="P87" s="269"/>
      <c r="Q87" s="73"/>
    </row>
    <row r="88" spans="1:17" s="1" customFormat="1" ht="13.8" x14ac:dyDescent="0.25">
      <c r="A88" s="73"/>
      <c r="B88" s="94" t="s">
        <v>59</v>
      </c>
      <c r="C88" s="190">
        <f>C40/C87</f>
        <v>103.09434729564863</v>
      </c>
      <c r="D88" s="97" t="e">
        <f>'Saisie des données éco'!I30/'Analyse économique'!D87</f>
        <v>#DIV/0!</v>
      </c>
      <c r="E88" s="95" t="e">
        <f t="shared" ref="E88" si="18">(D88-F88)/F88</f>
        <v>#DIV/0!</v>
      </c>
      <c r="F88" s="88" t="e">
        <f>'Saisie des données éco'!J30/'Analyse économique'!F87</f>
        <v>#DIV/0!</v>
      </c>
      <c r="G88" s="87" t="e">
        <f t="shared" ref="G88" si="19">(F88-H88)/H88</f>
        <v>#DIV/0!</v>
      </c>
      <c r="H88" s="88" t="e">
        <f>'Saisie des données éco'!K30/'Analyse économique'!H87</f>
        <v>#DIV/0!</v>
      </c>
      <c r="I88" s="87" t="e">
        <f t="shared" si="13"/>
        <v>#DIV/0!</v>
      </c>
      <c r="J88" s="88" t="e">
        <f>'Saisie des données éco'!L30/'Analyse économique'!J87</f>
        <v>#DIV/0!</v>
      </c>
      <c r="K88" s="87" t="e">
        <f t="shared" si="14"/>
        <v>#DIV/0!</v>
      </c>
      <c r="L88" s="88" t="e">
        <f>'Saisie des données éco'!M30/'Analyse économique'!L87</f>
        <v>#DIV/0!</v>
      </c>
      <c r="M88" s="87" t="e">
        <f t="shared" si="15"/>
        <v>#DIV/0!</v>
      </c>
      <c r="N88" s="88" t="e">
        <f>'Saisie des données éco'!N30/'Analyse économique'!N87</f>
        <v>#DIV/0!</v>
      </c>
      <c r="O88" s="73"/>
      <c r="P88" s="269"/>
      <c r="Q88" s="73"/>
    </row>
    <row r="89" spans="1:17" s="1" customFormat="1" ht="13.8" x14ac:dyDescent="0.25">
      <c r="A89" s="73"/>
      <c r="B89" s="73"/>
      <c r="C89" s="73"/>
      <c r="D89" s="73"/>
      <c r="E89" s="73"/>
      <c r="F89" s="73"/>
      <c r="G89" s="73"/>
      <c r="H89" s="73"/>
      <c r="I89" s="73"/>
      <c r="J89" s="73"/>
      <c r="K89" s="73"/>
      <c r="L89" s="73"/>
      <c r="M89" s="73"/>
      <c r="N89" s="73"/>
      <c r="O89" s="73"/>
      <c r="P89" s="144"/>
      <c r="Q89" s="73"/>
    </row>
    <row r="90" spans="1:17" s="1" customFormat="1" ht="43.2" customHeight="1" x14ac:dyDescent="0.25">
      <c r="A90" s="73"/>
      <c r="B90" s="264" t="s">
        <v>56</v>
      </c>
      <c r="C90" s="264"/>
      <c r="D90" s="264"/>
      <c r="E90" s="264"/>
      <c r="F90" s="264"/>
      <c r="G90" s="264"/>
      <c r="H90" s="264"/>
      <c r="I90" s="264"/>
      <c r="J90" s="264"/>
      <c r="K90" s="264"/>
      <c r="L90" s="264"/>
      <c r="M90" s="264"/>
      <c r="N90" s="264"/>
      <c r="O90" s="73"/>
      <c r="P90" s="144"/>
      <c r="Q90" s="73"/>
    </row>
    <row r="91" spans="1:17" s="1" customFormat="1" ht="13.8" customHeight="1" x14ac:dyDescent="0.25"/>
    <row r="92" spans="1:17" s="1" customFormat="1" ht="13.8" x14ac:dyDescent="0.25">
      <c r="A92" s="75"/>
      <c r="B92" s="76"/>
      <c r="C92" s="76"/>
      <c r="D92" s="76"/>
      <c r="E92" s="77"/>
      <c r="F92" s="77"/>
      <c r="G92" s="77"/>
      <c r="H92" s="77"/>
      <c r="I92" s="77"/>
      <c r="J92" s="77"/>
      <c r="K92" s="77"/>
      <c r="L92" s="77"/>
      <c r="M92" s="77"/>
      <c r="N92" s="77"/>
      <c r="O92" s="77"/>
      <c r="P92" s="77"/>
      <c r="Q92" s="77"/>
    </row>
    <row r="93" spans="1:17" s="1" customFormat="1" ht="20.399999999999999" x14ac:dyDescent="0.35">
      <c r="A93" s="75"/>
      <c r="B93" s="78" t="s">
        <v>48</v>
      </c>
      <c r="C93" s="76"/>
      <c r="D93" s="76"/>
      <c r="E93" s="77"/>
      <c r="F93" s="77"/>
      <c r="G93" s="77"/>
      <c r="H93" s="77"/>
      <c r="I93" s="77"/>
      <c r="J93" s="77"/>
      <c r="K93" s="77"/>
      <c r="L93" s="77"/>
      <c r="M93" s="77"/>
      <c r="N93" s="77"/>
      <c r="O93" s="77"/>
      <c r="P93" s="77"/>
      <c r="Q93" s="77"/>
    </row>
    <row r="94" spans="1:17" s="1" customFormat="1" ht="13.8" x14ac:dyDescent="0.25">
      <c r="A94" s="75"/>
      <c r="B94" s="76"/>
      <c r="C94" s="76"/>
      <c r="D94" s="76"/>
      <c r="E94" s="77"/>
      <c r="F94" s="77"/>
      <c r="G94" s="77"/>
      <c r="H94" s="77"/>
      <c r="I94" s="77"/>
      <c r="J94" s="77"/>
      <c r="K94" s="77"/>
      <c r="L94" s="77"/>
      <c r="M94" s="77"/>
      <c r="N94" s="77"/>
      <c r="O94" s="77"/>
      <c r="P94" s="77"/>
      <c r="Q94" s="77"/>
    </row>
    <row r="95" spans="1:17" s="1" customFormat="1" ht="26.4" x14ac:dyDescent="0.25">
      <c r="A95" s="79"/>
      <c r="B95" s="112" t="s">
        <v>47</v>
      </c>
      <c r="C95" s="170" t="s">
        <v>91</v>
      </c>
      <c r="D95" s="112">
        <f>'Saisie des données éco'!B7</f>
        <v>2023</v>
      </c>
      <c r="E95" s="113" t="s">
        <v>49</v>
      </c>
      <c r="F95" s="112">
        <f>D95-1</f>
        <v>2022</v>
      </c>
      <c r="G95" s="113" t="s">
        <v>50</v>
      </c>
      <c r="H95" s="112">
        <f>D95-2</f>
        <v>2021</v>
      </c>
      <c r="I95" s="113" t="s">
        <v>50</v>
      </c>
      <c r="J95" s="112">
        <f>F95-2</f>
        <v>2020</v>
      </c>
      <c r="K95" s="113" t="s">
        <v>50</v>
      </c>
      <c r="L95" s="112">
        <f>H95-2</f>
        <v>2019</v>
      </c>
      <c r="M95" s="113" t="s">
        <v>50</v>
      </c>
      <c r="N95" s="112">
        <f>J95-2</f>
        <v>2018</v>
      </c>
      <c r="O95" s="80"/>
      <c r="P95" s="271" t="s">
        <v>73</v>
      </c>
      <c r="Q95" s="77"/>
    </row>
    <row r="96" spans="1:17" s="1" customFormat="1" ht="13.8" x14ac:dyDescent="0.25">
      <c r="A96" s="75"/>
      <c r="B96" s="81" t="s">
        <v>68</v>
      </c>
      <c r="C96" s="143" t="s">
        <v>58</v>
      </c>
      <c r="D96" s="154">
        <f>'Saisie des données éco'!I47</f>
        <v>0</v>
      </c>
      <c r="E96" s="82" t="e">
        <f>(D96-F96)/F96</f>
        <v>#DIV/0!</v>
      </c>
      <c r="F96" s="83">
        <f>'Saisie des données éco'!J47</f>
        <v>0</v>
      </c>
      <c r="G96" s="82" t="e">
        <f>(F96-H96)/H96</f>
        <v>#DIV/0!</v>
      </c>
      <c r="H96" s="83">
        <f>'Saisie des données éco'!K47</f>
        <v>0</v>
      </c>
      <c r="I96" s="82" t="e">
        <f>(H96-J96)/J96</f>
        <v>#DIV/0!</v>
      </c>
      <c r="J96" s="83">
        <f>'Saisie des données éco'!L47</f>
        <v>0</v>
      </c>
      <c r="K96" s="82" t="e">
        <f>(J96-L96)/L96</f>
        <v>#DIV/0!</v>
      </c>
      <c r="L96" s="83">
        <f>'Saisie des données éco'!M47</f>
        <v>0</v>
      </c>
      <c r="M96" s="82" t="e">
        <f>(L96-N96)/N96</f>
        <v>#DIV/0!</v>
      </c>
      <c r="N96" s="83">
        <f>'Saisie des données éco'!N47</f>
        <v>0</v>
      </c>
      <c r="O96" s="77"/>
      <c r="P96" s="272"/>
      <c r="Q96" s="77"/>
    </row>
    <row r="97" spans="1:17" s="1" customFormat="1" ht="13.8" x14ac:dyDescent="0.25">
      <c r="A97" s="75"/>
      <c r="B97" s="81" t="s">
        <v>70</v>
      </c>
      <c r="C97" s="153" t="s">
        <v>69</v>
      </c>
      <c r="D97" s="178" t="e">
        <f>(D96/'Saisie des données éco'!I26)*365</f>
        <v>#DIV/0!</v>
      </c>
      <c r="E97" s="82" t="e">
        <f t="shared" ref="E97" si="20">(D97-F97)/F97</f>
        <v>#DIV/0!</v>
      </c>
      <c r="F97" s="177" t="e">
        <f>(F96/'Saisie des données éco'!J26)*365</f>
        <v>#DIV/0!</v>
      </c>
      <c r="G97" s="82" t="e">
        <f t="shared" ref="G97" si="21">(F97-H97)/H97</f>
        <v>#DIV/0!</v>
      </c>
      <c r="H97" s="177" t="e">
        <f>(H96/'Saisie des données éco'!K26)*365</f>
        <v>#DIV/0!</v>
      </c>
      <c r="I97" s="82" t="e">
        <f>(H97-J97)/J97</f>
        <v>#DIV/0!</v>
      </c>
      <c r="J97" s="177" t="e">
        <f>(J96/'Saisie des données éco'!L26)*365</f>
        <v>#DIV/0!</v>
      </c>
      <c r="K97" s="82" t="e">
        <f>(J97-L97)/L97</f>
        <v>#DIV/0!</v>
      </c>
      <c r="L97" s="177" t="e">
        <f>(L96/'Saisie des données éco'!M26)*365</f>
        <v>#DIV/0!</v>
      </c>
      <c r="M97" s="82" t="e">
        <f>(L97-N97)/N97</f>
        <v>#DIV/0!</v>
      </c>
      <c r="N97" s="177" t="e">
        <f>(N96/'Saisie des données éco'!N26)*365</f>
        <v>#DIV/0!</v>
      </c>
      <c r="O97" s="77"/>
      <c r="P97" s="272"/>
      <c r="Q97" s="77"/>
    </row>
    <row r="98" spans="1:17" s="1" customFormat="1" ht="13.8" x14ac:dyDescent="0.25">
      <c r="A98" s="75"/>
      <c r="B98" s="76"/>
      <c r="C98" s="191" t="s">
        <v>92</v>
      </c>
      <c r="D98" s="192" t="e">
        <f>D97/30</f>
        <v>#DIV/0!</v>
      </c>
      <c r="E98" s="77"/>
      <c r="F98" s="192" t="e">
        <f>F97/30</f>
        <v>#DIV/0!</v>
      </c>
      <c r="G98" s="77"/>
      <c r="H98" s="192" t="e">
        <f>H97/30</f>
        <v>#DIV/0!</v>
      </c>
      <c r="I98" s="77"/>
      <c r="J98" s="192" t="e">
        <f>J97/30</f>
        <v>#DIV/0!</v>
      </c>
      <c r="K98" s="77"/>
      <c r="L98" s="192" t="e">
        <f>L97/30</f>
        <v>#DIV/0!</v>
      </c>
      <c r="M98" s="77"/>
      <c r="N98" s="192" t="e">
        <f>N97/30</f>
        <v>#DIV/0!</v>
      </c>
      <c r="O98" s="77"/>
      <c r="P98" s="272"/>
      <c r="Q98" s="77"/>
    </row>
    <row r="99" spans="1:17" s="1" customFormat="1" ht="45" customHeight="1" x14ac:dyDescent="0.25">
      <c r="A99" s="75"/>
      <c r="B99" s="265" t="s">
        <v>56</v>
      </c>
      <c r="C99" s="265"/>
      <c r="D99" s="265"/>
      <c r="E99" s="265"/>
      <c r="F99" s="265"/>
      <c r="G99" s="265"/>
      <c r="H99" s="265"/>
      <c r="I99" s="265"/>
      <c r="J99" s="265"/>
      <c r="K99" s="265"/>
      <c r="L99" s="265"/>
      <c r="M99" s="265"/>
      <c r="N99" s="265"/>
      <c r="O99" s="77"/>
      <c r="P99" s="272"/>
      <c r="Q99" s="77"/>
    </row>
    <row r="100" spans="1:17" s="1" customFormat="1" ht="13.8" x14ac:dyDescent="0.25">
      <c r="A100" s="75"/>
      <c r="B100" s="76"/>
      <c r="C100" s="76"/>
      <c r="D100" s="76"/>
      <c r="E100" s="77"/>
      <c r="F100" s="77"/>
      <c r="G100" s="77"/>
      <c r="H100" s="77"/>
      <c r="I100" s="77"/>
      <c r="J100" s="77"/>
      <c r="K100" s="77"/>
      <c r="L100" s="77"/>
      <c r="M100" s="77"/>
      <c r="N100" s="77"/>
      <c r="O100" s="77"/>
      <c r="P100" s="77"/>
      <c r="Q100" s="77"/>
    </row>
    <row r="101" spans="1:17" x14ac:dyDescent="0.3">
      <c r="A101" s="241" t="s">
        <v>119</v>
      </c>
      <c r="B101" s="1"/>
      <c r="C101" s="1"/>
      <c r="D101" s="1"/>
      <c r="E101" s="1"/>
      <c r="F101" s="1"/>
      <c r="G101" s="1"/>
      <c r="H101" s="1"/>
      <c r="I101" s="1"/>
      <c r="J101" s="1"/>
      <c r="K101" s="1"/>
      <c r="L101" s="1"/>
      <c r="M101" s="1"/>
      <c r="N101" s="1"/>
      <c r="O101" s="1"/>
    </row>
    <row r="102" spans="1:17" x14ac:dyDescent="0.3">
      <c r="A102" s="1"/>
      <c r="B102" s="1"/>
      <c r="C102" s="1"/>
      <c r="D102" s="1"/>
      <c r="E102" s="1"/>
      <c r="F102" s="1"/>
      <c r="G102" s="1"/>
      <c r="H102" s="1"/>
      <c r="I102" s="1"/>
      <c r="J102" s="1"/>
      <c r="K102" s="1"/>
      <c r="L102" s="1"/>
      <c r="M102" s="1"/>
      <c r="N102" s="1"/>
      <c r="O102" s="1"/>
    </row>
    <row r="103" spans="1:17" x14ac:dyDescent="0.3">
      <c r="A103" s="1"/>
      <c r="B103" s="1"/>
      <c r="C103" s="1"/>
      <c r="D103" s="1"/>
      <c r="E103" s="1"/>
      <c r="F103" s="1"/>
      <c r="G103" s="1"/>
      <c r="H103" s="1"/>
      <c r="I103" s="1"/>
      <c r="J103" s="1"/>
      <c r="K103" s="1"/>
      <c r="L103" s="1"/>
      <c r="M103" s="1"/>
      <c r="N103" s="1"/>
      <c r="O103" s="1"/>
    </row>
    <row r="104" spans="1:17" x14ac:dyDescent="0.3">
      <c r="A104" s="1"/>
      <c r="B104" s="1"/>
      <c r="C104" s="1"/>
      <c r="D104" s="1"/>
      <c r="E104" s="1"/>
      <c r="F104" s="1"/>
      <c r="G104" s="1"/>
      <c r="H104" s="1"/>
      <c r="I104" s="1"/>
      <c r="J104" s="1"/>
      <c r="K104" s="1"/>
      <c r="L104" s="1"/>
      <c r="M104" s="1"/>
      <c r="N104" s="1"/>
      <c r="O104" s="1"/>
    </row>
    <row r="105" spans="1:17" x14ac:dyDescent="0.3">
      <c r="A105" s="1"/>
      <c r="B105" s="1"/>
      <c r="C105" s="1"/>
      <c r="D105" s="1"/>
      <c r="E105" s="1"/>
      <c r="F105" s="1"/>
      <c r="G105" s="1"/>
      <c r="H105" s="1"/>
      <c r="I105" s="1"/>
      <c r="J105" s="1"/>
      <c r="K105" s="1"/>
      <c r="L105" s="1"/>
      <c r="M105" s="1"/>
      <c r="N105" s="1"/>
      <c r="O105" s="1"/>
    </row>
    <row r="106" spans="1:17" x14ac:dyDescent="0.3">
      <c r="A106" s="1"/>
      <c r="B106" s="1"/>
      <c r="C106" s="1"/>
      <c r="D106" s="1"/>
      <c r="E106" s="1"/>
      <c r="F106" s="1"/>
      <c r="G106" s="1"/>
      <c r="H106" s="1"/>
      <c r="I106" s="1"/>
      <c r="J106" s="1"/>
      <c r="K106" s="1"/>
      <c r="L106" s="1"/>
      <c r="M106" s="1"/>
      <c r="N106" s="1"/>
      <c r="O106" s="1"/>
    </row>
    <row r="107" spans="1:17" x14ac:dyDescent="0.3">
      <c r="A107" s="1"/>
      <c r="B107" s="1"/>
      <c r="C107" s="1"/>
      <c r="D107" s="1"/>
      <c r="E107" s="1"/>
      <c r="F107" s="1"/>
      <c r="G107" s="1"/>
      <c r="H107" s="1"/>
      <c r="I107" s="1"/>
      <c r="J107" s="1"/>
      <c r="K107" s="1"/>
      <c r="L107" s="1"/>
      <c r="M107" s="1"/>
      <c r="N107" s="1"/>
      <c r="O107" s="1"/>
    </row>
    <row r="108" spans="1:17" x14ac:dyDescent="0.3">
      <c r="A108" s="1"/>
      <c r="B108" s="1"/>
      <c r="C108" s="1"/>
      <c r="D108" s="1"/>
      <c r="E108" s="1"/>
      <c r="F108" s="1"/>
      <c r="G108" s="1"/>
      <c r="H108" s="1"/>
      <c r="I108" s="1"/>
      <c r="J108" s="1"/>
      <c r="K108" s="1"/>
      <c r="L108" s="1"/>
      <c r="M108" s="1"/>
      <c r="N108" s="1"/>
      <c r="O108" s="1"/>
    </row>
    <row r="109" spans="1:17" x14ac:dyDescent="0.3">
      <c r="A109" s="1"/>
      <c r="B109" s="1"/>
      <c r="C109" s="1"/>
      <c r="D109" s="1"/>
      <c r="E109" s="1"/>
      <c r="F109" s="1"/>
      <c r="G109" s="1"/>
      <c r="H109" s="1"/>
      <c r="I109" s="1"/>
      <c r="J109" s="1"/>
      <c r="K109" s="1"/>
      <c r="L109" s="1"/>
      <c r="M109" s="1"/>
      <c r="N109" s="1"/>
      <c r="O109" s="1"/>
    </row>
    <row r="110" spans="1:17" x14ac:dyDescent="0.3">
      <c r="A110" s="1"/>
      <c r="B110" s="1"/>
      <c r="C110" s="1"/>
      <c r="D110" s="1"/>
      <c r="E110" s="1"/>
      <c r="F110" s="1"/>
      <c r="G110" s="1"/>
      <c r="H110" s="1"/>
      <c r="I110" s="1"/>
      <c r="J110" s="1"/>
      <c r="K110" s="1"/>
      <c r="L110" s="1"/>
      <c r="M110" s="1"/>
      <c r="N110" s="1"/>
      <c r="O110" s="1"/>
    </row>
    <row r="111" spans="1:17" x14ac:dyDescent="0.3">
      <c r="A111" s="1"/>
      <c r="B111" s="1"/>
      <c r="C111" s="1"/>
      <c r="D111" s="1"/>
      <c r="E111" s="1"/>
      <c r="F111" s="1"/>
      <c r="G111" s="1"/>
      <c r="H111" s="1"/>
      <c r="I111" s="1"/>
      <c r="J111" s="1"/>
      <c r="K111" s="1"/>
      <c r="L111" s="1"/>
      <c r="M111" s="1"/>
      <c r="N111" s="1"/>
      <c r="O111" s="1"/>
    </row>
  </sheetData>
  <mergeCells count="15">
    <mergeCell ref="P46:P52"/>
    <mergeCell ref="P70:P77"/>
    <mergeCell ref="P82:P88"/>
    <mergeCell ref="P58:P66"/>
    <mergeCell ref="P95:P99"/>
    <mergeCell ref="B67:N67"/>
    <mergeCell ref="B77:N77"/>
    <mergeCell ref="B90:N90"/>
    <mergeCell ref="B99:N99"/>
    <mergeCell ref="B52:N52"/>
    <mergeCell ref="P8:P16"/>
    <mergeCell ref="P37:P41"/>
    <mergeCell ref="B2:Q2"/>
    <mergeCell ref="B16:N16"/>
    <mergeCell ref="B43:N43"/>
  </mergeCells>
  <conditionalFormatting sqref="D14 F14 H14 J14 L14 N14">
    <cfRule type="cellIs" dxfId="1" priority="1" operator="lessThan">
      <formula>0</formula>
    </cfRule>
    <cfRule type="cellIs" dxfId="0" priority="2" operator="greaterThan">
      <formula>0</formula>
    </cfRule>
  </conditionalFormatting>
  <printOptions horizontalCentered="1"/>
  <pageMargins left="3.937007874015748E-2" right="3.937007874015748E-2" top="0.15748031496062992" bottom="0.19685039370078741" header="0.31496062992125984" footer="0.31496062992125984"/>
  <pageSetup paperSize="9" scale="68" fitToHeight="0" orientation="landscape"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A2A9D-2969-4094-B3E3-7D40DDE64DB2}">
  <dimension ref="B3:L132"/>
  <sheetViews>
    <sheetView workbookViewId="0">
      <selection activeCell="A20" sqref="A20"/>
    </sheetView>
  </sheetViews>
  <sheetFormatPr baseColWidth="10" defaultColWidth="11.5546875" defaultRowHeight="14.4" x14ac:dyDescent="0.3"/>
  <cols>
    <col min="1" max="16384" width="11.5546875" style="194"/>
  </cols>
  <sheetData>
    <row r="3" spans="2:11" ht="17.399999999999999" x14ac:dyDescent="0.3">
      <c r="B3" s="193"/>
      <c r="C3" s="273" t="s">
        <v>96</v>
      </c>
      <c r="D3" s="273"/>
      <c r="E3" s="273"/>
      <c r="F3" s="273"/>
      <c r="G3" s="273"/>
      <c r="H3" s="273"/>
      <c r="I3" s="273"/>
      <c r="J3" s="273"/>
      <c r="K3" s="273"/>
    </row>
    <row r="60" spans="5:5" x14ac:dyDescent="0.3">
      <c r="E60" s="195"/>
    </row>
    <row r="78" spans="3:12" ht="17.399999999999999" customHeight="1" x14ac:dyDescent="0.3">
      <c r="C78" s="274" t="s">
        <v>97</v>
      </c>
      <c r="D78" s="274"/>
      <c r="E78" s="274"/>
      <c r="F78" s="274"/>
      <c r="G78" s="274"/>
      <c r="H78" s="274"/>
      <c r="I78" s="274"/>
      <c r="J78" s="274"/>
      <c r="K78" s="274"/>
      <c r="L78" s="274"/>
    </row>
    <row r="79" spans="3:12" ht="17.399999999999999" customHeight="1" x14ac:dyDescent="0.3">
      <c r="C79" s="274"/>
      <c r="D79" s="274"/>
      <c r="E79" s="274"/>
      <c r="F79" s="274"/>
      <c r="G79" s="274"/>
      <c r="H79" s="274"/>
      <c r="I79" s="274"/>
      <c r="J79" s="274"/>
      <c r="K79" s="274"/>
      <c r="L79" s="274"/>
    </row>
    <row r="128" spans="2:3" x14ac:dyDescent="0.3">
      <c r="B128" s="194" t="s">
        <v>98</v>
      </c>
      <c r="C128" s="194">
        <v>4</v>
      </c>
    </row>
    <row r="129" spans="2:3" x14ac:dyDescent="0.3">
      <c r="B129" s="194" t="s">
        <v>99</v>
      </c>
      <c r="C129" s="194">
        <v>3</v>
      </c>
    </row>
    <row r="130" spans="2:3" x14ac:dyDescent="0.3">
      <c r="B130" s="194" t="s">
        <v>100</v>
      </c>
      <c r="C130" s="194">
        <v>5</v>
      </c>
    </row>
    <row r="131" spans="2:3" x14ac:dyDescent="0.3">
      <c r="B131" s="194" t="s">
        <v>101</v>
      </c>
      <c r="C131" s="194">
        <v>2</v>
      </c>
    </row>
    <row r="132" spans="2:3" x14ac:dyDescent="0.3">
      <c r="B132" s="194" t="s">
        <v>102</v>
      </c>
      <c r="C132" s="194">
        <v>2</v>
      </c>
    </row>
  </sheetData>
  <mergeCells count="2">
    <mergeCell ref="C3:K3"/>
    <mergeCell ref="C78:L7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7A24C-5648-450B-BA30-F3168CD2BEDE}">
  <dimension ref="C2:K2"/>
  <sheetViews>
    <sheetView showGridLines="0" workbookViewId="0">
      <selection activeCell="O13" sqref="O13"/>
    </sheetView>
  </sheetViews>
  <sheetFormatPr baseColWidth="10" defaultRowHeight="14.4" x14ac:dyDescent="0.3"/>
  <sheetData>
    <row r="2" spans="3:11" ht="17.399999999999999" x14ac:dyDescent="0.3">
      <c r="C2" s="273" t="s">
        <v>103</v>
      </c>
      <c r="D2" s="273"/>
      <c r="E2" s="273"/>
      <c r="F2" s="273"/>
      <c r="G2" s="273"/>
      <c r="H2" s="273"/>
      <c r="I2" s="273"/>
      <c r="J2" s="273"/>
      <c r="K2" s="273"/>
    </row>
  </sheetData>
  <mergeCells count="1">
    <mergeCell ref="C2:K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Saisie des données éco</vt:lpstr>
      <vt:lpstr>Analyse économique</vt:lpstr>
      <vt:lpstr>Eclairage Bilan&amp;CR</vt:lpstr>
      <vt:lpstr>Eclairage Coût de revient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SOLENE MORVAN</cp:lastModifiedBy>
  <cp:lastPrinted>2022-09-21T19:11:45Z</cp:lastPrinted>
  <dcterms:created xsi:type="dcterms:W3CDTF">2020-08-24T12:28:38Z</dcterms:created>
  <dcterms:modified xsi:type="dcterms:W3CDTF">2024-02-05T15:25:56Z</dcterms:modified>
</cp:coreProperties>
</file>